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ОВД- лето-21г\"/>
    </mc:Choice>
  </mc:AlternateContent>
  <bookViews>
    <workbookView xWindow="240" yWindow="30" windowWidth="15480" windowHeight="8010" tabRatio="599" activeTab="5"/>
  </bookViews>
  <sheets>
    <sheet name="понед-8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 сут -14дн" sheetId="27" r:id="rId10"/>
    <sheet name="ср. сут-10дн" sheetId="2" r:id="rId11"/>
    <sheet name="М- РАСК (пон)-8 " sheetId="16" r:id="rId12"/>
    <sheet name="МЕНЮ РАСК (втор)-9  " sheetId="17" r:id="rId13"/>
    <sheet name="МЕНЮ РАСК (СРЕД)-10" sheetId="15" r:id="rId14"/>
    <sheet name="МЕНЮ РАСК (четв)-11" sheetId="18" r:id="rId15"/>
    <sheet name="МЕНЮ РАСК (пят)-12 " sheetId="19" r:id="rId16"/>
    <sheet name="МЕНЮ РАСК (суб)-13 " sheetId="14" r:id="rId17"/>
    <sheet name="МЕНЮ РАСК (вос)-14  " sheetId="20" r:id="rId18"/>
    <sheet name="Лист1" sheetId="12" r:id="rId19"/>
  </sheets>
  <calcPr calcId="162913"/>
</workbook>
</file>

<file path=xl/calcChain.xml><?xml version="1.0" encoding="utf-8"?>
<calcChain xmlns="http://schemas.openxmlformats.org/spreadsheetml/2006/main">
  <c r="G20" i="7" l="1"/>
  <c r="H20" i="7"/>
  <c r="I20" i="7"/>
  <c r="F20" i="7"/>
  <c r="I33" i="16" l="1"/>
  <c r="J33" i="16"/>
  <c r="K33" i="16"/>
  <c r="L33" i="16"/>
  <c r="M33" i="16"/>
  <c r="N33" i="16"/>
  <c r="O33" i="16"/>
  <c r="Q33" i="16"/>
  <c r="F33" i="16"/>
  <c r="G33" i="16"/>
  <c r="H33" i="16"/>
  <c r="F20" i="4" l="1"/>
  <c r="G29" i="4" l="1"/>
  <c r="H29" i="4"/>
  <c r="I29" i="4"/>
  <c r="F29" i="4"/>
  <c r="I8" i="8" l="1"/>
  <c r="H8" i="8"/>
  <c r="F8" i="8"/>
  <c r="G16" i="7"/>
  <c r="H16" i="7"/>
  <c r="I16" i="7"/>
  <c r="F25" i="6"/>
  <c r="G25" i="6"/>
  <c r="H25" i="6"/>
  <c r="I25" i="6"/>
  <c r="I27" i="9"/>
  <c r="H27" i="9"/>
  <c r="G27" i="9"/>
  <c r="F27" i="9"/>
  <c r="I24" i="9"/>
  <c r="H24" i="9"/>
  <c r="G24" i="9"/>
  <c r="F24" i="9"/>
  <c r="I19" i="9"/>
  <c r="H19" i="9"/>
  <c r="G19" i="9"/>
  <c r="F19" i="9"/>
  <c r="I15" i="9"/>
  <c r="H15" i="9"/>
  <c r="G15" i="9"/>
  <c r="F15" i="9"/>
  <c r="I10" i="9"/>
  <c r="H10" i="9"/>
  <c r="G10" i="9"/>
  <c r="F10" i="9"/>
  <c r="I8" i="9"/>
  <c r="H8" i="9"/>
  <c r="G8" i="9"/>
  <c r="F8" i="9"/>
  <c r="I30" i="8"/>
  <c r="H30" i="8"/>
  <c r="G30" i="8"/>
  <c r="F30" i="8"/>
  <c r="I26" i="8"/>
  <c r="H26" i="8"/>
  <c r="G26" i="8"/>
  <c r="F26" i="8"/>
  <c r="I20" i="8"/>
  <c r="H20" i="8"/>
  <c r="G20" i="8"/>
  <c r="F20" i="8"/>
  <c r="I16" i="8"/>
  <c r="H16" i="8"/>
  <c r="G16" i="8"/>
  <c r="F16" i="8"/>
  <c r="I10" i="8"/>
  <c r="H10" i="8"/>
  <c r="G10" i="8"/>
  <c r="F10" i="8"/>
  <c r="G8" i="8"/>
  <c r="I29" i="7"/>
  <c r="H29" i="7"/>
  <c r="G29" i="7"/>
  <c r="F29" i="7"/>
  <c r="I25" i="7"/>
  <c r="H25" i="7"/>
  <c r="G25" i="7"/>
  <c r="F25" i="7"/>
  <c r="F16" i="7"/>
  <c r="I10" i="7"/>
  <c r="H10" i="7"/>
  <c r="G10" i="7"/>
  <c r="F10" i="7"/>
  <c r="I8" i="7"/>
  <c r="H8" i="7"/>
  <c r="G8" i="7"/>
  <c r="F8" i="7"/>
  <c r="I29" i="6"/>
  <c r="H29" i="6"/>
  <c r="G29" i="6"/>
  <c r="F29" i="6"/>
  <c r="I20" i="6"/>
  <c r="H20" i="6"/>
  <c r="G20" i="6"/>
  <c r="F20" i="6"/>
  <c r="I16" i="6"/>
  <c r="H16" i="6"/>
  <c r="G16" i="6"/>
  <c r="F16" i="6"/>
  <c r="I11" i="6"/>
  <c r="H11" i="6"/>
  <c r="G11" i="6"/>
  <c r="F11" i="6"/>
  <c r="I9" i="6"/>
  <c r="H9" i="6"/>
  <c r="G9" i="6"/>
  <c r="F9" i="6"/>
  <c r="I29" i="5"/>
  <c r="H29" i="5"/>
  <c r="G29" i="5"/>
  <c r="F29" i="5"/>
  <c r="I26" i="5"/>
  <c r="H26" i="5"/>
  <c r="G26" i="5"/>
  <c r="F26" i="5"/>
  <c r="I21" i="5"/>
  <c r="H21" i="5"/>
  <c r="G21" i="5"/>
  <c r="F21" i="5"/>
  <c r="I17" i="5"/>
  <c r="H17" i="5"/>
  <c r="G17" i="5"/>
  <c r="F17" i="5"/>
  <c r="I11" i="5"/>
  <c r="H11" i="5"/>
  <c r="G11" i="5"/>
  <c r="F11" i="5"/>
  <c r="I9" i="5"/>
  <c r="H9" i="5"/>
  <c r="G9" i="5"/>
  <c r="F9" i="5"/>
  <c r="I25" i="4"/>
  <c r="H25" i="4"/>
  <c r="G25" i="4"/>
  <c r="F25" i="4"/>
  <c r="I20" i="4"/>
  <c r="H20" i="4"/>
  <c r="G20" i="4"/>
  <c r="I16" i="4"/>
  <c r="H16" i="4"/>
  <c r="G16" i="4"/>
  <c r="F16" i="4"/>
  <c r="I10" i="4"/>
  <c r="H10" i="4"/>
  <c r="G10" i="4"/>
  <c r="F10" i="4"/>
  <c r="I8" i="4"/>
  <c r="H8" i="4"/>
  <c r="G8" i="4"/>
  <c r="F8" i="4"/>
  <c r="I28" i="1"/>
  <c r="H28" i="1"/>
  <c r="G28" i="1"/>
  <c r="F28" i="1"/>
  <c r="I24" i="1"/>
  <c r="H24" i="1"/>
  <c r="G24" i="1"/>
  <c r="F24" i="1"/>
  <c r="I20" i="1"/>
  <c r="H20" i="1"/>
  <c r="G20" i="1"/>
  <c r="F20" i="1"/>
  <c r="I16" i="1"/>
  <c r="H16" i="1"/>
  <c r="G16" i="1"/>
  <c r="F16" i="1"/>
  <c r="I11" i="1"/>
  <c r="H11" i="1"/>
  <c r="G11" i="1"/>
  <c r="F11" i="1"/>
  <c r="I9" i="1"/>
  <c r="H9" i="1"/>
  <c r="G9" i="1"/>
  <c r="F9" i="1"/>
  <c r="G28" i="9" l="1"/>
  <c r="H31" i="8"/>
  <c r="F9" i="10" s="1"/>
  <c r="I31" i="8"/>
  <c r="G9" i="10" s="1"/>
  <c r="F31" i="8"/>
  <c r="D9" i="10" s="1"/>
  <c r="G31" i="8"/>
  <c r="E9" i="10" s="1"/>
  <c r="F28" i="9"/>
  <c r="H30" i="5"/>
  <c r="H30" i="6"/>
  <c r="F7" i="10" s="1"/>
  <c r="G29" i="1"/>
  <c r="I30" i="5"/>
  <c r="F30" i="5"/>
  <c r="D6" i="10" s="1"/>
  <c r="G30" i="5"/>
  <c r="H28" i="9"/>
  <c r="I28" i="9"/>
  <c r="I29" i="1"/>
  <c r="F30" i="7"/>
  <c r="D8" i="10" s="1"/>
  <c r="I30" i="7"/>
  <c r="G8" i="10" s="1"/>
  <c r="H30" i="7"/>
  <c r="F8" i="10" s="1"/>
  <c r="G30" i="7"/>
  <c r="E8" i="10" s="1"/>
  <c r="I30" i="6"/>
  <c r="G7" i="10" s="1"/>
  <c r="H29" i="1"/>
  <c r="F29" i="1"/>
  <c r="F30" i="6"/>
  <c r="D7" i="10" s="1"/>
  <c r="G30" i="6"/>
  <c r="E7" i="10" s="1"/>
  <c r="I30" i="4"/>
  <c r="H30" i="4"/>
  <c r="G30" i="4"/>
  <c r="F30" i="4"/>
  <c r="D5" i="10" s="1"/>
  <c r="S38" i="27"/>
  <c r="S39" i="27"/>
  <c r="F35" i="14" l="1"/>
  <c r="G35" i="14"/>
  <c r="H35" i="14"/>
  <c r="I35" i="14"/>
  <c r="J35" i="14"/>
  <c r="L35" i="14"/>
  <c r="S57" i="27" l="1"/>
  <c r="T57" i="27" s="1"/>
  <c r="S56" i="27"/>
  <c r="T56" i="27" s="1"/>
  <c r="S55" i="27"/>
  <c r="T55" i="27" s="1"/>
  <c r="S54" i="27"/>
  <c r="T54" i="27" s="1"/>
  <c r="S53" i="27"/>
  <c r="T53" i="27" s="1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V40" i="27"/>
  <c r="S40" i="27"/>
  <c r="T37" i="27" s="1"/>
  <c r="V39" i="27"/>
  <c r="S37" i="27"/>
  <c r="S36" i="27"/>
  <c r="T36" i="27" s="1"/>
  <c r="S35" i="27"/>
  <c r="T35" i="27" s="1"/>
  <c r="S34" i="27"/>
  <c r="T34" i="27" s="1"/>
  <c r="T33" i="27"/>
  <c r="S32" i="27"/>
  <c r="T32" i="27" s="1"/>
  <c r="S31" i="27"/>
  <c r="T31" i="27" s="1"/>
  <c r="S30" i="27"/>
  <c r="T30" i="27" s="1"/>
  <c r="S29" i="27"/>
  <c r="T29" i="27" s="1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S19" i="27"/>
  <c r="S18" i="27"/>
  <c r="S17" i="27"/>
  <c r="S16" i="27"/>
  <c r="S15" i="27"/>
  <c r="S14" i="27"/>
  <c r="S13" i="27"/>
  <c r="S12" i="27"/>
  <c r="S10" i="27"/>
  <c r="T10" i="27" s="1"/>
  <c r="S9" i="27"/>
  <c r="T9" i="27" s="1"/>
  <c r="S8" i="27"/>
  <c r="T8" i="27" s="1"/>
  <c r="W12" i="27" l="1"/>
  <c r="T11" i="27"/>
  <c r="L37" i="13"/>
  <c r="L41" i="13"/>
  <c r="L42" i="13"/>
  <c r="M42" i="13" s="1"/>
  <c r="L43" i="13"/>
  <c r="M43" i="13" s="1"/>
  <c r="L44" i="13"/>
  <c r="M44" i="13" s="1"/>
  <c r="L45" i="13"/>
  <c r="M45" i="13" s="1"/>
  <c r="L46" i="13"/>
  <c r="M46" i="13" s="1"/>
  <c r="L52" i="13"/>
  <c r="O7" i="2" l="1"/>
  <c r="R7" i="2"/>
  <c r="O8" i="2"/>
  <c r="R8" i="2"/>
  <c r="O9" i="2"/>
  <c r="R9" i="2"/>
  <c r="R10" i="2"/>
  <c r="O11" i="2"/>
  <c r="R11" i="2"/>
  <c r="O12" i="2"/>
  <c r="R12" i="2"/>
  <c r="O13" i="2"/>
  <c r="R13" i="2"/>
  <c r="O14" i="2"/>
  <c r="R14" i="2"/>
  <c r="O15" i="2"/>
  <c r="R15" i="2"/>
  <c r="O16" i="2"/>
  <c r="R16" i="2"/>
  <c r="O17" i="2"/>
  <c r="R17" i="2"/>
  <c r="O18" i="2"/>
  <c r="R18" i="2"/>
  <c r="O19" i="2"/>
  <c r="R19" i="2"/>
  <c r="O20" i="2"/>
  <c r="R20" i="2"/>
  <c r="O21" i="2"/>
  <c r="R21" i="2"/>
  <c r="O22" i="2"/>
  <c r="R22" i="2"/>
  <c r="O23" i="2"/>
  <c r="R23" i="2"/>
  <c r="O24" i="2"/>
  <c r="R24" i="2"/>
  <c r="O25" i="2"/>
  <c r="R25" i="2"/>
  <c r="O26" i="2"/>
  <c r="R26" i="2"/>
  <c r="O27" i="2"/>
  <c r="R27" i="2"/>
  <c r="O28" i="2"/>
  <c r="R28" i="2"/>
  <c r="O29" i="2"/>
  <c r="R29" i="2"/>
  <c r="O30" i="2"/>
  <c r="R30" i="2"/>
  <c r="O31" i="2"/>
  <c r="R31" i="2"/>
  <c r="O32" i="2"/>
  <c r="R32" i="2"/>
  <c r="O33" i="2"/>
  <c r="R33" i="2"/>
  <c r="O34" i="2"/>
  <c r="R34" i="2"/>
  <c r="O35" i="2"/>
  <c r="R35" i="2"/>
  <c r="O36" i="2"/>
  <c r="R36" i="2"/>
  <c r="O37" i="2"/>
  <c r="R37" i="2"/>
  <c r="O38" i="2"/>
  <c r="R38" i="2"/>
  <c r="O39" i="2"/>
  <c r="R39" i="2"/>
  <c r="O40" i="2"/>
  <c r="R40" i="2"/>
  <c r="O41" i="2"/>
  <c r="R41" i="2"/>
  <c r="O42" i="2"/>
  <c r="R42" i="2"/>
  <c r="O43" i="2"/>
  <c r="R43" i="2"/>
  <c r="O44" i="2"/>
  <c r="R44" i="2"/>
  <c r="O45" i="2"/>
  <c r="R45" i="2"/>
  <c r="O46" i="2"/>
  <c r="R46" i="2"/>
  <c r="O47" i="2"/>
  <c r="R47" i="2"/>
  <c r="O48" i="2"/>
  <c r="R48" i="2"/>
  <c r="O49" i="2"/>
  <c r="R49" i="2"/>
  <c r="O50" i="2"/>
  <c r="R50" i="2"/>
  <c r="O51" i="2"/>
  <c r="R51" i="2"/>
  <c r="R52" i="2"/>
  <c r="P52" i="2" s="1"/>
  <c r="O53" i="2"/>
  <c r="R53" i="2"/>
  <c r="O54" i="2"/>
  <c r="R54" i="2"/>
  <c r="O55" i="2"/>
  <c r="R55" i="2"/>
  <c r="P35" i="2" l="1"/>
  <c r="P40" i="2"/>
  <c r="P32" i="2"/>
  <c r="P45" i="2"/>
  <c r="P51" i="2"/>
  <c r="P49" i="2"/>
  <c r="P44" i="2"/>
  <c r="P54" i="2"/>
  <c r="P43" i="2"/>
  <c r="P39" i="2"/>
  <c r="P33" i="2"/>
  <c r="P27" i="2"/>
  <c r="P25" i="2"/>
  <c r="P46" i="2"/>
  <c r="P22" i="2"/>
  <c r="P31" i="2"/>
  <c r="P9" i="2"/>
  <c r="P47" i="2"/>
  <c r="P38" i="2"/>
  <c r="P23" i="2"/>
  <c r="P48" i="2"/>
  <c r="P41" i="2"/>
  <c r="P30" i="2"/>
  <c r="P24" i="2"/>
  <c r="P8" i="2"/>
  <c r="P10" i="2"/>
  <c r="P55" i="2"/>
  <c r="P50" i="2"/>
  <c r="P42" i="2"/>
  <c r="P36" i="2"/>
  <c r="P29" i="2"/>
  <c r="P26" i="2"/>
  <c r="P20" i="2"/>
  <c r="P53" i="2"/>
  <c r="P37" i="2"/>
  <c r="P34" i="2"/>
  <c r="P28" i="2"/>
  <c r="P21" i="2"/>
  <c r="P7" i="2"/>
  <c r="F31" i="18"/>
  <c r="G31" i="18"/>
  <c r="H31" i="18"/>
  <c r="I31" i="18"/>
  <c r="J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F34" i="20"/>
  <c r="G34" i="20"/>
  <c r="H34" i="20"/>
  <c r="I34" i="20"/>
  <c r="J34" i="20"/>
  <c r="K34" i="20"/>
  <c r="L34" i="20"/>
  <c r="M34" i="20"/>
  <c r="O34" i="20"/>
  <c r="F35" i="19"/>
  <c r="G35" i="19"/>
  <c r="H35" i="19"/>
  <c r="I35" i="19"/>
  <c r="J35" i="19"/>
  <c r="K35" i="19"/>
  <c r="M35" i="19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M35" i="14" l="1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L56" i="13" l="1"/>
  <c r="L55" i="13"/>
  <c r="M55" i="13" s="1"/>
  <c r="L54" i="13"/>
  <c r="L53" i="13"/>
  <c r="M53" i="13" s="1"/>
  <c r="M52" i="13"/>
  <c r="L51" i="13"/>
  <c r="L50" i="13"/>
  <c r="L49" i="13"/>
  <c r="M49" i="13" s="1"/>
  <c r="L48" i="13"/>
  <c r="L47" i="13"/>
  <c r="M47" i="13" s="1"/>
  <c r="M41" i="13"/>
  <c r="L40" i="13"/>
  <c r="M40" i="13" s="1"/>
  <c r="O39" i="13"/>
  <c r="L39" i="13"/>
  <c r="O38" i="13"/>
  <c r="L38" i="13"/>
  <c r="L36" i="13"/>
  <c r="M36" i="13" s="1"/>
  <c r="L35" i="13"/>
  <c r="M35" i="13" s="1"/>
  <c r="L34" i="13"/>
  <c r="M34" i="13" s="1"/>
  <c r="M33" i="13"/>
  <c r="L32" i="13"/>
  <c r="L31" i="13"/>
  <c r="L30" i="13"/>
  <c r="L29" i="13"/>
  <c r="L28" i="13"/>
  <c r="L27" i="13"/>
  <c r="M27" i="13" s="1"/>
  <c r="L26" i="13"/>
  <c r="L25" i="13"/>
  <c r="M25" i="13" s="1"/>
  <c r="L24" i="13"/>
  <c r="M24" i="13" s="1"/>
  <c r="L23" i="13"/>
  <c r="M23" i="13" s="1"/>
  <c r="L22" i="13"/>
  <c r="L21" i="13"/>
  <c r="M21" i="13" s="1"/>
  <c r="L20" i="13"/>
  <c r="M20" i="13" s="1"/>
  <c r="L19" i="13"/>
  <c r="L18" i="13"/>
  <c r="L17" i="13"/>
  <c r="L16" i="13"/>
  <c r="L15" i="13"/>
  <c r="L14" i="13"/>
  <c r="L13" i="13"/>
  <c r="L12" i="13"/>
  <c r="L10" i="13"/>
  <c r="L9" i="13"/>
  <c r="M9" i="13" s="1"/>
  <c r="L8" i="13"/>
  <c r="M37" i="13" l="1"/>
  <c r="P12" i="13"/>
  <c r="M11" i="13"/>
  <c r="M54" i="13"/>
  <c r="M56" i="13"/>
  <c r="M8" i="13"/>
  <c r="M10" i="13"/>
  <c r="M26" i="13"/>
  <c r="M28" i="13"/>
  <c r="M30" i="13"/>
  <c r="M32" i="13"/>
  <c r="M48" i="13"/>
  <c r="M50" i="13"/>
  <c r="M22" i="13"/>
  <c r="M29" i="13"/>
  <c r="M31" i="13"/>
  <c r="M51" i="13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P23" i="12" l="1"/>
  <c r="P39" i="12"/>
  <c r="P41" i="12"/>
  <c r="P47" i="12"/>
  <c r="P49" i="12"/>
  <c r="P51" i="12"/>
  <c r="P20" i="12"/>
  <c r="P9" i="12"/>
  <c r="P22" i="12"/>
  <c r="P55" i="12"/>
  <c r="P43" i="12"/>
  <c r="P45" i="12"/>
  <c r="P8" i="12"/>
  <c r="P40" i="12"/>
  <c r="P42" i="12"/>
  <c r="P48" i="12"/>
  <c r="P50" i="12"/>
  <c r="P54" i="12"/>
  <c r="P56" i="12"/>
  <c r="P24" i="12"/>
  <c r="P26" i="12"/>
  <c r="P32" i="12"/>
  <c r="P34" i="12"/>
  <c r="P36" i="12"/>
  <c r="P38" i="12"/>
  <c r="P25" i="12"/>
  <c r="P27" i="12"/>
  <c r="P29" i="12"/>
  <c r="P31" i="12"/>
  <c r="P33" i="12"/>
  <c r="P35" i="12"/>
  <c r="P7" i="12"/>
  <c r="P10" i="12"/>
  <c r="P21" i="12"/>
  <c r="P28" i="12"/>
  <c r="P30" i="12"/>
  <c r="P37" i="12"/>
  <c r="P44" i="12"/>
  <c r="P46" i="12"/>
  <c r="P53" i="12"/>
  <c r="P34" i="20" l="1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E34" i="20"/>
  <c r="E35" i="14"/>
  <c r="AH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E35" i="19"/>
  <c r="E31" i="18"/>
  <c r="E31" i="15" l="1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R56" i="2" l="1"/>
  <c r="O56" i="2" l="1"/>
  <c r="P56" i="2" s="1"/>
  <c r="E6" i="10" l="1"/>
  <c r="F6" i="10"/>
  <c r="D10" i="10"/>
  <c r="E5" i="10"/>
  <c r="F10" i="10"/>
  <c r="E10" i="10"/>
  <c r="F5" i="10"/>
  <c r="G6" i="10"/>
  <c r="G5" i="10"/>
  <c r="G10" i="10"/>
  <c r="F4" i="10"/>
  <c r="D4" i="10"/>
  <c r="E4" i="10"/>
  <c r="G4" i="10"/>
  <c r="G11" i="10" l="1"/>
  <c r="E11" i="10"/>
  <c r="F11" i="10"/>
  <c r="D11" i="10"/>
</calcChain>
</file>

<file path=xl/sharedStrings.xml><?xml version="1.0" encoding="utf-8"?>
<sst xmlns="http://schemas.openxmlformats.org/spreadsheetml/2006/main" count="1055" uniqueCount="412">
  <si>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</si>
  <si>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</si>
  <si>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</si>
  <si>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</si>
  <si>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</si>
  <si>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</si>
  <si>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</si>
  <si>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</si>
  <si>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</si>
  <si>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</si>
  <si>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</si>
  <si>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</si>
  <si>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</si>
  <si>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</si>
  <si>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</si>
  <si>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</si>
  <si>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</si>
  <si>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</si>
  <si>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</si>
  <si>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</si>
  <si>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</si>
  <si>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</si>
  <si>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</si>
  <si>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</si>
  <si>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</si>
  <si>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</si>
  <si>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</si>
  <si>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</si>
  <si>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</si>
  <si>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</si>
  <si>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</si>
  <si>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</si>
  <si>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</si>
  <si>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</si>
  <si>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</si>
  <si>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</si>
  <si>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</si>
  <si>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</si>
  <si>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</si>
  <si>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</si>
  <si>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</si>
  <si>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</si>
  <si>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</si>
  <si>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</si>
  <si>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</si>
  <si>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</si>
  <si>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</si>
  <si>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</si>
  <si>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</si>
  <si>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</si>
  <si>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</si>
  <si>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</si>
  <si>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</si>
  <si>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</si>
  <si>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</si>
  <si>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</si>
  <si>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</si>
  <si>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</si>
  <si>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</si>
  <si>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</si>
  <si>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</si>
  <si>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</si>
  <si>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</si>
  <si>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</si>
  <si>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</si>
  <si>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</si>
  <si>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</si>
  <si>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</si>
  <si>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</si>
  <si>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</si>
  <si>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</si>
  <si>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</si>
  <si>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</si>
  <si>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</si>
  <si>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</si>
  <si>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</si>
  <si>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</si>
  <si>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</si>
  <si>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</si>
  <si>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</si>
  <si>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</si>
  <si>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</si>
  <si>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</si>
  <si>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</si>
  <si>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</si>
  <si>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</si>
  <si>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</si>
  <si>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</si>
  <si>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</si>
  <si>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</si>
  <si>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</si>
  <si>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</si>
  <si>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</si>
  <si>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</si>
  <si>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</si>
  <si>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</si>
  <si>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</si>
  <si>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кефир</t>
  </si>
  <si>
    <t>чай</t>
  </si>
  <si>
    <t>печенье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</si>
  <si>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</si>
  <si>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</si>
  <si>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</si>
  <si>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</si>
  <si>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</si>
  <si>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</si>
  <si>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</si>
  <si>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яблоко</t>
  </si>
  <si>
    <t>мука</t>
  </si>
  <si>
    <t>макароны</t>
  </si>
  <si>
    <t>яблоки</t>
  </si>
  <si>
    <t>зел горошек</t>
  </si>
  <si>
    <t>Банан</t>
  </si>
  <si>
    <t xml:space="preserve">картофель </t>
  </si>
  <si>
    <t>вермишель</t>
  </si>
  <si>
    <t>рис</t>
  </si>
  <si>
    <t xml:space="preserve">сух. фр </t>
  </si>
  <si>
    <t>Среда (10день)</t>
  </si>
  <si>
    <t>Йогурт</t>
  </si>
  <si>
    <t>250/150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</si>
  <si>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</si>
  <si>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</si>
  <si>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</si>
  <si>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</si>
  <si>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</si>
  <si>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Молоко сухое</t>
  </si>
  <si>
    <t>Овощи конс(зел.горошек)</t>
  </si>
  <si>
    <t>Кисель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</si>
  <si>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</si>
  <si>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</si>
  <si>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</si>
  <si>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</si>
  <si>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</si>
  <si>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</si>
  <si>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</si>
  <si>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</si>
  <si>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</si>
  <si>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</si>
  <si>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</si>
  <si>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</si>
  <si>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</si>
  <si>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</si>
  <si>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</si>
  <si>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</si>
  <si>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</si>
  <si>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</si>
  <si>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</si>
  <si>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</si>
  <si>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</si>
  <si>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</si>
  <si>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</si>
  <si>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</si>
  <si>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</si>
  <si>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</si>
  <si>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</si>
  <si>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4.1а</t>
  </si>
  <si>
    <t>6,2 б</t>
  </si>
  <si>
    <t>Печень тушая в соусе</t>
  </si>
  <si>
    <t>12,10 к</t>
  </si>
  <si>
    <t>12,3к</t>
  </si>
  <si>
    <t>6,8а</t>
  </si>
  <si>
    <t>4,1а</t>
  </si>
  <si>
    <t>Омлет нат паровой+БС</t>
  </si>
  <si>
    <t>Груши</t>
  </si>
  <si>
    <t>Запеканка картофельная с мясом</t>
  </si>
  <si>
    <t>груши</t>
  </si>
  <si>
    <t>Каша манная мол вязкая+БС-18</t>
  </si>
  <si>
    <t>Борщ вег смет</t>
  </si>
  <si>
    <t>Печень туш в соусе</t>
  </si>
  <si>
    <t>Капуста туш с раст маслом</t>
  </si>
  <si>
    <t>Каша геркулес мол со сл м+БС-9</t>
  </si>
  <si>
    <t>пшеничка</t>
  </si>
  <si>
    <t>Щи вег с карт и сметаной</t>
  </si>
  <si>
    <t>Плов с мясом</t>
  </si>
  <si>
    <t xml:space="preserve">Чай с сахаром </t>
  </si>
  <si>
    <t>Суп рыбный с перловкой</t>
  </si>
  <si>
    <t>сок</t>
  </si>
  <si>
    <t>Йогурт фрукт</t>
  </si>
  <si>
    <t>Картофельное пюре+БС-9</t>
  </si>
  <si>
    <t>Каша пшеничная мол вязкая+БС-9</t>
  </si>
  <si>
    <t>6,41 а</t>
  </si>
  <si>
    <t>Запеканка творож с морковью+БС-9</t>
  </si>
  <si>
    <t>СБКС</t>
  </si>
  <si>
    <t xml:space="preserve"> </t>
  </si>
  <si>
    <t>бел смесь</t>
  </si>
  <si>
    <t>12,3*</t>
  </si>
  <si>
    <t>12,10*</t>
  </si>
  <si>
    <t>12,10 *</t>
  </si>
  <si>
    <t>11,10*</t>
  </si>
  <si>
    <t>кисель</t>
  </si>
  <si>
    <t>греча</t>
  </si>
  <si>
    <t>печень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</si>
  <si>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</si>
  <si>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</si>
  <si>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</si>
  <si>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</si>
  <si>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</si>
  <si>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</si>
  <si>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</si>
  <si>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рыба</t>
  </si>
  <si>
    <t>сосиски</t>
  </si>
  <si>
    <t>кукурузная</t>
  </si>
  <si>
    <t>11.5 а</t>
  </si>
  <si>
    <t>кура</t>
  </si>
  <si>
    <t>груша</t>
  </si>
  <si>
    <t>пшено</t>
  </si>
  <si>
    <t>Понедельник (8день)</t>
  </si>
  <si>
    <t>Вторник (9день)</t>
  </si>
  <si>
    <t>Четверг (11день)</t>
  </si>
  <si>
    <t>Суббота (13день)</t>
  </si>
  <si>
    <t>Воскресенье (14день)</t>
  </si>
  <si>
    <t>Меню - раскладка на вторник - 9день, ОВД с СБКС (18г)</t>
  </si>
  <si>
    <t>Меню - раскладка на среда - 10день,  ОВД с СБКС (18г)</t>
  </si>
  <si>
    <t>Меню - раскладка на четверг - 11день,  ОВД с СБКС (18г)</t>
  </si>
  <si>
    <t>Меню - раскладка на пятница - 12день ОВД с СБКС (18г)</t>
  </si>
  <si>
    <t>Меню - раскладка на суббота -13день, ОВД с СБКС (18г)</t>
  </si>
  <si>
    <t>Меню - раскладка на воскресенье -14день, ОВД с СБКС (18г)</t>
  </si>
  <si>
    <t>Суп рыбный с перловкой с картофелем на м/бул.</t>
  </si>
  <si>
    <t>горбуша</t>
  </si>
  <si>
    <t>Сосиски отв</t>
  </si>
  <si>
    <t>Макароны отв</t>
  </si>
  <si>
    <t>2.41*</t>
  </si>
  <si>
    <t>5.17*</t>
  </si>
  <si>
    <t>Макароны отв с овощами</t>
  </si>
  <si>
    <t>Фрикадельки мясные</t>
  </si>
  <si>
    <t>Омлет нат пар</t>
  </si>
  <si>
    <t>Сложный гарнир</t>
  </si>
  <si>
    <t>Рулет мясной</t>
  </si>
  <si>
    <t>2.20*</t>
  </si>
  <si>
    <t>Суп вег вермишелевый со смет</t>
  </si>
  <si>
    <t>Капуста туш с мясом</t>
  </si>
  <si>
    <t>6.13а</t>
  </si>
  <si>
    <t>Борщ вег со смет</t>
  </si>
  <si>
    <t>свекоа</t>
  </si>
  <si>
    <t>Каша кукурузная мол с сахаром</t>
  </si>
  <si>
    <t>6.4*</t>
  </si>
  <si>
    <t>11,6*</t>
  </si>
  <si>
    <t>Каша гречневая рассыпчатая</t>
  </si>
  <si>
    <t>1/5</t>
  </si>
  <si>
    <t>1/6</t>
  </si>
  <si>
    <t>0,5</t>
  </si>
  <si>
    <t>1/2</t>
  </si>
  <si>
    <t>1/8</t>
  </si>
  <si>
    <t>0,125</t>
  </si>
  <si>
    <t>0,166</t>
  </si>
  <si>
    <t>1.26*</t>
  </si>
  <si>
    <t>Каша гречневая мол+БС-9</t>
  </si>
  <si>
    <t>8д</t>
  </si>
  <si>
    <t>9д</t>
  </si>
  <si>
    <t>10д</t>
  </si>
  <si>
    <t>11д</t>
  </si>
  <si>
    <t>12д</t>
  </si>
  <si>
    <t>13д</t>
  </si>
  <si>
    <t>14д</t>
  </si>
  <si>
    <t>за нед</t>
  </si>
  <si>
    <t>1.1/5</t>
  </si>
  <si>
    <t>1д</t>
  </si>
  <si>
    <t>2д</t>
  </si>
  <si>
    <t>3д</t>
  </si>
  <si>
    <t>4д</t>
  </si>
  <si>
    <t>5д</t>
  </si>
  <si>
    <t>6д</t>
  </si>
  <si>
    <t>7д</t>
  </si>
  <si>
    <t>2 нед</t>
  </si>
  <si>
    <t>6,83</t>
  </si>
  <si>
    <t>п</t>
  </si>
  <si>
    <t>в</t>
  </si>
  <si>
    <t>с</t>
  </si>
  <si>
    <t>ч</t>
  </si>
  <si>
    <t>с 10 д</t>
  </si>
  <si>
    <t>ч 11 д</t>
  </si>
  <si>
    <t>п 12 д</t>
  </si>
  <si>
    <t>с 13 д</t>
  </si>
  <si>
    <t>в 14 д</t>
  </si>
  <si>
    <t>в 9 д</t>
  </si>
  <si>
    <t>п 8 д</t>
  </si>
  <si>
    <t>Картофель туш с мясом</t>
  </si>
  <si>
    <t>зеленый горошек</t>
  </si>
  <si>
    <t>брюква</t>
  </si>
  <si>
    <t>Фрикадельки мясные пар</t>
  </si>
  <si>
    <t>Рулет мясной, фарширов омлетом</t>
  </si>
  <si>
    <t>7.53*</t>
  </si>
  <si>
    <t>0.5</t>
  </si>
  <si>
    <t>ЗИМА                                                                        Меню - раскладка на понедельник - 8день, ОВД с СБКС (18г)</t>
  </si>
  <si>
    <t xml:space="preserve">ЗИМА                                                                                                                          на     2020 г.                  </t>
  </si>
  <si>
    <t>КОНТРОЛЬ СРЕДНЕСУТОЧНОГО НАБОРА ПРОДУКТОВ - ОВД</t>
  </si>
  <si>
    <t>ЗИМА                                                                  на      2020 г.</t>
  </si>
  <si>
    <t>КОНТРОЛЬ СРЕДНЕСУТОЧНОГО НАБОРА ПРОДУКТОВ-ОВД</t>
  </si>
  <si>
    <t>Справочник</t>
  </si>
  <si>
    <t>Сухой паек</t>
  </si>
  <si>
    <t>7-дн м. диет оптим. состава.      Тутельян, Пузин,2014г.                 карточка № 2.26</t>
  </si>
  <si>
    <t>7-дн м. диет оптим. состава.      Тутельян, Пузин,2014г.                 карточка №11.2</t>
  </si>
  <si>
    <t>"Лечебное питание"      Преображенская Э.Н.,2002г.                 карточка №263</t>
  </si>
  <si>
    <t>7-дн м. диет оптим. состава.      Тутельян, Пузин,2010г.                 карточка №11.4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</si>
  <si>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</si>
  <si>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№7.16</t>
  </si>
  <si>
    <t xml:space="preserve">Капуста белокочанная тушеная </t>
  </si>
  <si>
    <t>7-дн м. диет оптим. состава.      Тутельян, Пузин,2010г.                 карточка №2.8</t>
  </si>
  <si>
    <t>Биточки мясные паровые</t>
  </si>
  <si>
    <t>Борщ со св. капустой вегетар со сметаной (с картофелем)</t>
  </si>
  <si>
    <t>7-дн м. диет оптим. состава.      Тутельян, Пузин,2010г.                 карточка № 5.18</t>
  </si>
  <si>
    <t>7-дн м. диет оптим. состава.      Тутельян, Пузин,2010г.                 карточка № 2.13</t>
  </si>
  <si>
    <t>167/150</t>
  </si>
  <si>
    <t>7-дн м. диет оптим. состава.      Тутельян, Пузин,2010г.                 карточка №10.8</t>
  </si>
  <si>
    <t>7-дн м. диет оптим. состава.      Тутельян, Пузин,2014г.                 карточка №10.4</t>
  </si>
  <si>
    <t>Отвар шиповника с сахаром</t>
  </si>
  <si>
    <t>Картот. блюд  диет питания оптим. состава.      Тутельян, Самсонов,2008г.                 карточка №10.12  стр 436.</t>
  </si>
  <si>
    <t>Кофейный напиток с  молоком</t>
  </si>
  <si>
    <t>7-дн м. диет оптим. состава.      Тутельян, Пузин,2014г.                 карточка №1.13</t>
  </si>
  <si>
    <t>Картофель туш с  мясом</t>
  </si>
  <si>
    <t>"Лечебное питание"      Преображенская Э.Н.,2002г.                 карточка №233</t>
  </si>
  <si>
    <t>"Лечебное питание"      Преображенская Э.Н.,2002г.                 карточка №296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</si>
  <si>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</si>
  <si>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</si>
  <si>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</si>
  <si>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Суп рыбный с крупой и  картофелем, с горбушей</t>
  </si>
  <si>
    <t>7-дн м. диет оптим. состава.      Тутельян, Пузин,2014г.                 карточка №11.24</t>
  </si>
  <si>
    <t>Щи из свежей капусты вегет</t>
  </si>
  <si>
    <t>Плов из риса с отварным мясом</t>
  </si>
  <si>
    <t>7-дн м. диет оптим. состава.      Тутельян, Пузин,2010г.                 карточка №2.26а</t>
  </si>
  <si>
    <t>7-дн м. диет оптим. состава.      Тутельян, Пузин,2014г.                 карточка №5.4</t>
  </si>
  <si>
    <t>Запеканка творожная с сахаром +БС-9</t>
  </si>
  <si>
    <t xml:space="preserve">7-дн м. диет оптим. состава.      Тутельян, Пузин,2014г.                 карточка №7.38. </t>
  </si>
  <si>
    <t>7-дн м. диет оптим. состава.      Тутельян, Пузин,2014г.                 карточка №6.12</t>
  </si>
  <si>
    <t>лавровый лист</t>
  </si>
  <si>
    <t>укроп</t>
  </si>
  <si>
    <t>коф напиток</t>
  </si>
  <si>
    <t>Компот из сух/фр с сахар</t>
  </si>
  <si>
    <t>Компот с/фр  с сахар</t>
  </si>
  <si>
    <t>Компот с/фр сах</t>
  </si>
  <si>
    <t>7-дн м. диет оптим. состава.      Тутельян, Пузин,2010г.                 карточка №3.26</t>
  </si>
  <si>
    <t>7-дн м. диет оптим. состава.      Тутельян, Пузин,2010г.                 карточка №7.53</t>
  </si>
  <si>
    <t>7-дн м. диет оптим. состава.      Тутельян, Пузин,2010г.                 карточка №6.41а</t>
  </si>
  <si>
    <t>Рагу из кур</t>
  </si>
  <si>
    <t>"Лечебное питание"      Преображенская Э.Н.,2002г.                 карточка №265</t>
  </si>
  <si>
    <t>"Лечебное питание"      Преображенская Э.Н.,2002г.                 карточка №403</t>
  </si>
  <si>
    <t>Каша кукурузная вязкая молочная</t>
  </si>
  <si>
    <t>2,27*</t>
  </si>
  <si>
    <t>6,28*</t>
  </si>
  <si>
    <t>233*</t>
  </si>
  <si>
    <t>Биточки мясные пар</t>
  </si>
  <si>
    <t>7,16*</t>
  </si>
  <si>
    <t>1/10</t>
  </si>
  <si>
    <t>2.13*</t>
  </si>
  <si>
    <t>296*</t>
  </si>
  <si>
    <t>231*</t>
  </si>
  <si>
    <t>3,26*</t>
  </si>
  <si>
    <t>Котлета рыбная пар-пикша</t>
  </si>
  <si>
    <t>265*</t>
  </si>
  <si>
    <t>403*</t>
  </si>
  <si>
    <t>7-дн м. диет оптим. состава.      Тутельян, Пузин,2010г.                 карточка №1.26</t>
  </si>
  <si>
    <t xml:space="preserve">Сосиски отв </t>
  </si>
  <si>
    <t>7-дн м. диет оптим. состава.      Тутельян, Пузин,2014г.                 карточка №5.7</t>
  </si>
  <si>
    <t>Пшеничная-8,5</t>
  </si>
  <si>
    <t>Перловая-3,2</t>
  </si>
  <si>
    <t>Гречневая-13,7</t>
  </si>
  <si>
    <t>Кукурузная-7,8</t>
  </si>
  <si>
    <t>Рис-11,5</t>
  </si>
  <si>
    <t>Запеканка творож с сах+БС</t>
  </si>
  <si>
    <t>Каша пшенная вяз мол+БС-9</t>
  </si>
  <si>
    <t>банан</t>
  </si>
  <si>
    <t>1,15*</t>
  </si>
  <si>
    <t>7-дн м. диет оптим. состава.      Тутельян, Пузин,2014г.                 карточка №10.2</t>
  </si>
  <si>
    <t>Каша геркулесовая мол+БС-9</t>
  </si>
  <si>
    <t>Рыба отв-пикша</t>
  </si>
  <si>
    <t>пикша</t>
  </si>
  <si>
    <t>Рагу из овощей с мясом</t>
  </si>
  <si>
    <t>Овощное рагу туш</t>
  </si>
  <si>
    <t>Цикличное меню</t>
  </si>
  <si>
    <t>Овощное рагу тушеное</t>
  </si>
  <si>
    <t>7-дн м. диет оптим. состава.      Тутельян, Пузин,2010г.                 карточка №1.20</t>
  </si>
  <si>
    <t>7-дн м. диет оптим. состава.      Тутельян, Пузин,2008г.                 карточка №10.20</t>
  </si>
  <si>
    <t>7-дн м. диет оптим. состава.      Тутельян, Пузин,2014г.                 карточка №5.10</t>
  </si>
  <si>
    <t>Запеканка из творога с морковью (с сахар)+БС-9гр</t>
  </si>
  <si>
    <t>7-дн м. диет оптим. состава.      Тутельян, Пузин,2014г.                 карточка №6.9</t>
  </si>
  <si>
    <t xml:space="preserve">Каша гречневая рассыпчатая </t>
  </si>
  <si>
    <t>7-дн м. диет оптим. состава.      Тутельян, Пузин,2010г.                 карточка № 2,20</t>
  </si>
  <si>
    <t>7-дн м. диет оптим. состава.      Тутельян, Пузин,2010г.                 карточка №3.3</t>
  </si>
  <si>
    <t>7,6*</t>
  </si>
  <si>
    <t>7-дн м. диет оптим. состава.      Тутельян, Пузин,2010г.                 карточка №6.43</t>
  </si>
  <si>
    <t>7-дн м. диет оптим. состава.      Тутельян, Пузин,2010г.                 карточка №6.28</t>
  </si>
  <si>
    <t>7-дн м. диет оптим. состава.      Тутельян, Пузин,2010г.                 карточка №1.15</t>
  </si>
  <si>
    <t>Компот сух/фрукт  с сахаром+ВМ</t>
  </si>
  <si>
    <t>Кисель +ВМК</t>
  </si>
  <si>
    <t>Отвар шиповника с сахаром + ВМК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</si>
  <si>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</si>
  <si>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</si>
  <si>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Каша пшеничная мол с сахаром +БС (9г)</t>
  </si>
  <si>
    <t>Каша манная вязкая (с сахаром)+БС-9г</t>
  </si>
  <si>
    <t>Каша геркулесовая мол(с сахаром)+БС-9</t>
  </si>
  <si>
    <t>7-дн м. диет оптим. состава.      Тутельян, Пузин,2010г.                 карточка №6.14а</t>
  </si>
  <si>
    <t>Каша гречневая мол  (с сахаром)+БС-9</t>
  </si>
  <si>
    <t>Сок яблочный</t>
  </si>
  <si>
    <t>7-дн м. диет оптим. состава.      Тутельян, Пузин,2010г.                 карточка №7.6</t>
  </si>
  <si>
    <t>Пюре картофельное  сл маслом</t>
  </si>
  <si>
    <t>Каша пшенная мол с сахаром +БС (9г)</t>
  </si>
  <si>
    <t>лето</t>
  </si>
  <si>
    <t>7-дн м. диет оптим. состава.      Тутельян, Пузин,2010г.                 карточка №7.53+</t>
  </si>
  <si>
    <t>Овощи тушеные с вареным мясом</t>
  </si>
  <si>
    <t>7-дн м. диет оптим. состава.      Тутельян, Пузин,2014г.                 карточка № 6.11а</t>
  </si>
  <si>
    <t>7-дн м. диет оптим. состава.      Тутельян, Пузин,2010г.                 карточка №11.7</t>
  </si>
  <si>
    <r>
      <rPr>
        <b/>
        <sz val="12"/>
        <color theme="1"/>
        <rFont val="Times New Roman"/>
        <family val="1"/>
        <charset val="204"/>
      </rPr>
      <t xml:space="preserve">Цикличное меню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Пятница (12 день)</t>
    </r>
  </si>
  <si>
    <t>Лечебное питание ( в таблицах и схемах) Э.Н. Преображенская 2002 г.</t>
  </si>
  <si>
    <t>Рыба (минтай) отварная с маслом</t>
  </si>
  <si>
    <t>Котлета рыбная(минтай) паровая</t>
  </si>
  <si>
    <t>Суп картофельный с макаронными издел вегетар</t>
  </si>
  <si>
    <t>Зеленый горошек консерв</t>
  </si>
  <si>
    <t>7-дн м. диет оптим. состава.      Тутельян, 2010г.                 карточка №8,18</t>
  </si>
  <si>
    <t>7-дн м. диет оптим. состава.      Тутельян, Пузин,2010г.                 карточка №1.18</t>
  </si>
  <si>
    <t>Суп из сборных овощей вегетар со сметаной</t>
  </si>
  <si>
    <t>7-дн м. диет оптим. состава.      Тутельян, Пузин,2010г.                 карточка №2.17</t>
  </si>
  <si>
    <t>Гуляш из отв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</si>
</sst>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7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8" fillId="0" borderId="0" xfId="0" applyFont="1"/>
    <xf numFmtId="0" fontId="13" fillId="0" borderId="13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8" xfId="0" applyFont="1" applyBorder="1"/>
    <xf numFmtId="0" fontId="18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vertical="top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2" xfId="0" applyFont="1" applyBorder="1"/>
    <xf numFmtId="0" fontId="8" fillId="0" borderId="43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4" xfId="0" applyFont="1" applyBorder="1"/>
    <xf numFmtId="0" fontId="10" fillId="0" borderId="45" xfId="0" applyFont="1" applyBorder="1"/>
    <xf numFmtId="0" fontId="7" fillId="0" borderId="45" xfId="0" applyFont="1" applyBorder="1"/>
    <xf numFmtId="16" fontId="8" fillId="0" borderId="0" xfId="0" applyNumberFormat="1" applyFont="1"/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9" fontId="8" fillId="0" borderId="0" xfId="0" applyNumberFormat="1" applyFont="1"/>
    <xf numFmtId="49" fontId="13" fillId="0" borderId="13" xfId="0" applyNumberFormat="1" applyFont="1" applyBorder="1"/>
    <xf numFmtId="49" fontId="8" fillId="0" borderId="15" xfId="0" applyNumberFormat="1" applyFont="1" applyBorder="1"/>
    <xf numFmtId="49" fontId="8" fillId="0" borderId="13" xfId="0" applyNumberFormat="1" applyFont="1" applyBorder="1"/>
    <xf numFmtId="0" fontId="8" fillId="0" borderId="50" xfId="0" applyFont="1" applyBorder="1" applyAlignment="1">
      <alignment horizontal="center" vertical="center"/>
    </xf>
    <xf numFmtId="164" fontId="8" fillId="0" borderId="1" xfId="0" applyNumberFormat="1" applyFont="1" applyBorder="1"/>
    <xf numFmtId="0" fontId="8" fillId="0" borderId="52" xfId="0" applyFont="1" applyBorder="1"/>
    <xf numFmtId="16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/>
    <xf numFmtId="0" fontId="8" fillId="0" borderId="48" xfId="0" applyNumberFormat="1" applyFont="1" applyBorder="1"/>
    <xf numFmtId="0" fontId="14" fillId="0" borderId="1" xfId="0" applyNumberFormat="1" applyFont="1" applyBorder="1"/>
    <xf numFmtId="2" fontId="8" fillId="0" borderId="46" xfId="0" applyNumberFormat="1" applyFont="1" applyBorder="1"/>
    <xf numFmtId="17" fontId="8" fillId="0" borderId="1" xfId="0" applyNumberFormat="1" applyFont="1" applyBorder="1"/>
    <xf numFmtId="16" fontId="8" fillId="0" borderId="1" xfId="0" applyNumberFormat="1" applyFont="1" applyBorder="1"/>
    <xf numFmtId="0" fontId="8" fillId="0" borderId="52" xfId="0" applyFont="1" applyBorder="1" applyAlignment="1">
      <alignment horizontal="center" vertical="center"/>
    </xf>
    <xf numFmtId="0" fontId="8" fillId="0" borderId="17" xfId="0" applyNumberFormat="1" applyFont="1" applyBorder="1"/>
    <xf numFmtId="0" fontId="8" fillId="0" borderId="54" xfId="0" applyFont="1" applyBorder="1"/>
    <xf numFmtId="0" fontId="8" fillId="0" borderId="6" xfId="0" applyFont="1" applyBorder="1"/>
    <xf numFmtId="0" fontId="5" fillId="0" borderId="52" xfId="0" applyFont="1" applyBorder="1"/>
    <xf numFmtId="49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49" fontId="9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textRotation="90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0" fillId="0" borderId="22" xfId="0" applyNumberFormat="1" applyFont="1" applyBorder="1"/>
    <xf numFmtId="17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 wrapText="1"/>
    </xf>
    <xf numFmtId="165" fontId="2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164" fontId="23" fillId="0" borderId="1" xfId="0" applyNumberFormat="1" applyFont="1" applyBorder="1"/>
    <xf numFmtId="0" fontId="23" fillId="0" borderId="52" xfId="0" applyFont="1" applyBorder="1"/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8" xfId="0" applyFont="1" applyBorder="1"/>
    <xf numFmtId="0" fontId="23" fillId="0" borderId="13" xfId="0" applyFont="1" applyBorder="1"/>
    <xf numFmtId="17" fontId="23" fillId="0" borderId="13" xfId="0" applyNumberFormat="1" applyFont="1" applyBorder="1"/>
    <xf numFmtId="0" fontId="23" fillId="0" borderId="15" xfId="0" applyFont="1" applyBorder="1"/>
    <xf numFmtId="0" fontId="23" fillId="0" borderId="10" xfId="0" applyFont="1" applyBorder="1"/>
    <xf numFmtId="16" fontId="23" fillId="0" borderId="1" xfId="0" applyNumberFormat="1" applyFont="1" applyBorder="1" applyAlignment="1">
      <alignment horizontal="center" vertical="center"/>
    </xf>
    <xf numFmtId="0" fontId="13" fillId="0" borderId="13" xfId="0" applyNumberFormat="1" applyFont="1" applyBorder="1"/>
    <xf numFmtId="0" fontId="13" fillId="0" borderId="15" xfId="0" applyFont="1" applyBorder="1"/>
    <xf numFmtId="0" fontId="17" fillId="0" borderId="1" xfId="0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" fontId="8" fillId="0" borderId="15" xfId="0" applyNumberFormat="1" applyFont="1" applyBorder="1"/>
    <xf numFmtId="0" fontId="24" fillId="0" borderId="22" xfId="0" applyFont="1" applyBorder="1"/>
    <xf numFmtId="0" fontId="14" fillId="0" borderId="15" xfId="0" applyFont="1" applyBorder="1"/>
    <xf numFmtId="165" fontId="25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/>
    </xf>
    <xf numFmtId="0" fontId="14" fillId="0" borderId="39" xfId="0" applyFont="1" applyBorder="1"/>
    <xf numFmtId="0" fontId="24" fillId="0" borderId="45" xfId="0" applyFont="1" applyBorder="1"/>
    <xf numFmtId="49" fontId="1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2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7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5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showWhiteSpace="0" view="pageLayout" topLeftCell="A16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6" customWidth="1"/>
    <col min="5" max="7" width="8.85546875" customWidth="1"/>
    <col min="8" max="8" width="10.7109375" customWidth="1"/>
    <col min="9" max="9" width="10.140625" customWidth="1"/>
  </cols>
  <sheetData>
    <row r="1" spans="1:9" ht="15.75" x14ac:dyDescent="0.25">
      <c r="A1" s="163" t="s">
        <v>368</v>
      </c>
      <c r="B1" s="210"/>
      <c r="C1" s="210"/>
      <c r="D1" s="210"/>
      <c r="E1" s="210"/>
      <c r="F1" s="210"/>
      <c r="G1" s="208" t="s">
        <v>206</v>
      </c>
      <c r="H1" s="208"/>
      <c r="I1" s="208"/>
    </row>
    <row r="2" spans="1:9" ht="15" customHeight="1" x14ac:dyDescent="0.25">
      <c r="A2" s="209" t="s">
        <v>1</v>
      </c>
      <c r="B2" s="209" t="s">
        <v>2</v>
      </c>
      <c r="C2" s="209"/>
      <c r="D2" s="209"/>
      <c r="E2" s="209" t="s">
        <v>3</v>
      </c>
      <c r="F2" s="209" t="s">
        <v>4</v>
      </c>
      <c r="G2" s="209" t="s">
        <v>5</v>
      </c>
      <c r="H2" s="209" t="s">
        <v>6</v>
      </c>
      <c r="I2" s="209" t="s">
        <v>7</v>
      </c>
    </row>
    <row r="3" spans="1:9" x14ac:dyDescent="0.25">
      <c r="A3" s="209"/>
      <c r="B3" s="209"/>
      <c r="C3" s="209"/>
      <c r="D3" s="209"/>
      <c r="E3" s="209"/>
      <c r="F3" s="209"/>
      <c r="G3" s="209"/>
      <c r="H3" s="209"/>
      <c r="I3" s="209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6" customHeight="1" thickBot="1" x14ac:dyDescent="0.3">
      <c r="A5" s="133" t="s">
        <v>380</v>
      </c>
      <c r="B5" s="204" t="s">
        <v>389</v>
      </c>
      <c r="C5" s="204"/>
      <c r="D5" s="204"/>
      <c r="E5" s="33">
        <v>205</v>
      </c>
      <c r="F5" s="58">
        <v>12.55</v>
      </c>
      <c r="G5" s="58">
        <v>13.12</v>
      </c>
      <c r="H5" s="58">
        <v>42.84</v>
      </c>
      <c r="I5" s="59">
        <v>345.03</v>
      </c>
    </row>
    <row r="6" spans="1:9" ht="36" customHeight="1" x14ac:dyDescent="0.25">
      <c r="A6" s="133" t="s">
        <v>385</v>
      </c>
      <c r="B6" s="205" t="s">
        <v>386</v>
      </c>
      <c r="C6" s="206"/>
      <c r="D6" s="207"/>
      <c r="E6" s="2">
        <v>60</v>
      </c>
      <c r="F6" s="37">
        <v>6.08</v>
      </c>
      <c r="G6" s="37">
        <v>5.6</v>
      </c>
      <c r="H6" s="37">
        <v>1.78</v>
      </c>
      <c r="I6" s="37">
        <v>82.1</v>
      </c>
    </row>
    <row r="7" spans="1:9" ht="36" customHeight="1" x14ac:dyDescent="0.25">
      <c r="A7" s="133" t="s">
        <v>303</v>
      </c>
      <c r="B7" s="205" t="s">
        <v>131</v>
      </c>
      <c r="C7" s="206"/>
      <c r="D7" s="207"/>
      <c r="E7" s="2" t="s">
        <v>302</v>
      </c>
      <c r="F7" s="37">
        <v>0.6</v>
      </c>
      <c r="G7" s="37">
        <v>0.45</v>
      </c>
      <c r="H7" s="37">
        <v>15.45</v>
      </c>
      <c r="I7" s="37">
        <v>70.5</v>
      </c>
    </row>
    <row r="8" spans="1:9" ht="37.5" customHeight="1" x14ac:dyDescent="0.25">
      <c r="A8" s="133" t="s">
        <v>291</v>
      </c>
      <c r="B8" s="182" t="s">
        <v>17</v>
      </c>
      <c r="C8" s="183"/>
      <c r="D8" s="184"/>
      <c r="E8" s="2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4.1" customHeight="1" x14ac:dyDescent="0.25">
      <c r="A9" s="2"/>
      <c r="B9" s="203" t="s">
        <v>8</v>
      </c>
      <c r="C9" s="203"/>
      <c r="D9" s="203"/>
      <c r="E9" s="2"/>
      <c r="F9" s="53">
        <f>SUM(F5:F8)</f>
        <v>19.230000000000004</v>
      </c>
      <c r="G9" s="53">
        <f>SUM(G5:G8)</f>
        <v>19.169999999999998</v>
      </c>
      <c r="H9" s="53">
        <f>SUM(H5:H8)</f>
        <v>70.050000000000011</v>
      </c>
      <c r="I9" s="53">
        <f>SUM(I5:I8)</f>
        <v>537.53</v>
      </c>
    </row>
    <row r="10" spans="1:9" ht="14.25" customHeight="1" x14ac:dyDescent="0.25">
      <c r="A10" s="14"/>
      <c r="B10" s="200"/>
      <c r="C10" s="201"/>
      <c r="D10" s="202"/>
      <c r="E10" s="3"/>
      <c r="F10" s="69"/>
      <c r="G10" s="69"/>
      <c r="H10" s="69"/>
      <c r="I10" s="69"/>
    </row>
    <row r="11" spans="1:9" ht="14.1" customHeight="1" x14ac:dyDescent="0.25">
      <c r="A11" s="2"/>
      <c r="B11" s="203" t="s">
        <v>10</v>
      </c>
      <c r="C11" s="203"/>
      <c r="D11" s="203"/>
      <c r="E11" s="2"/>
      <c r="F11" s="53">
        <f>SUM(F10)</f>
        <v>0</v>
      </c>
      <c r="G11" s="53">
        <f>SUM(G10)</f>
        <v>0</v>
      </c>
      <c r="H11" s="53">
        <f>SUM(H10)</f>
        <v>0</v>
      </c>
      <c r="I11" s="53">
        <f>SUM(I10)</f>
        <v>0</v>
      </c>
    </row>
    <row r="12" spans="1:9" ht="14.1" customHeight="1" x14ac:dyDescent="0.25">
      <c r="A12" s="2"/>
      <c r="B12" s="194" t="s">
        <v>11</v>
      </c>
      <c r="C12" s="195"/>
      <c r="D12" s="196"/>
      <c r="E12" s="2"/>
      <c r="F12" s="69"/>
      <c r="G12" s="69"/>
      <c r="H12" s="69"/>
      <c r="I12" s="69"/>
    </row>
    <row r="13" spans="1:9" ht="42.75" customHeight="1" x14ac:dyDescent="0.25">
      <c r="A13" s="133" t="s">
        <v>350</v>
      </c>
      <c r="B13" s="204" t="s">
        <v>315</v>
      </c>
      <c r="C13" s="204"/>
      <c r="D13" s="204"/>
      <c r="E13" s="62">
        <v>540</v>
      </c>
      <c r="F13" s="63">
        <v>14.69</v>
      </c>
      <c r="G13" s="63">
        <v>8.99</v>
      </c>
      <c r="H13" s="63">
        <v>34.31</v>
      </c>
      <c r="I13" s="64">
        <v>276.7</v>
      </c>
    </row>
    <row r="14" spans="1:9" ht="38.25" customHeight="1" x14ac:dyDescent="0.25">
      <c r="A14" s="133" t="s">
        <v>397</v>
      </c>
      <c r="B14" s="185" t="s">
        <v>398</v>
      </c>
      <c r="C14" s="185"/>
      <c r="D14" s="185"/>
      <c r="E14" s="150">
        <v>250</v>
      </c>
      <c r="F14" s="37">
        <v>21.25</v>
      </c>
      <c r="G14" s="37">
        <v>20.7</v>
      </c>
      <c r="H14" s="37">
        <v>18.7</v>
      </c>
      <c r="I14" s="37">
        <v>334.12</v>
      </c>
    </row>
    <row r="15" spans="1:9" ht="34.5" customHeight="1" x14ac:dyDescent="0.25">
      <c r="A15" s="133" t="s">
        <v>400</v>
      </c>
      <c r="B15" s="182" t="s">
        <v>382</v>
      </c>
      <c r="C15" s="183"/>
      <c r="D15" s="184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4.25" customHeight="1" x14ac:dyDescent="0.25">
      <c r="A16" s="2"/>
      <c r="B16" s="179" t="s">
        <v>13</v>
      </c>
      <c r="C16" s="180"/>
      <c r="D16" s="181"/>
      <c r="E16" s="2"/>
      <c r="F16" s="53">
        <f>SUM(F13:F15)</f>
        <v>36.58</v>
      </c>
      <c r="G16" s="53">
        <f>SUM(G13:G15)</f>
        <v>29.689999999999998</v>
      </c>
      <c r="H16" s="53">
        <f>SUM(H13:H15)</f>
        <v>89.69</v>
      </c>
      <c r="I16" s="53">
        <f>SUM(I13:I15)</f>
        <v>760.92</v>
      </c>
    </row>
    <row r="17" spans="1:9" ht="14.1" customHeight="1" x14ac:dyDescent="0.25">
      <c r="A17" s="2"/>
      <c r="B17" s="194" t="s">
        <v>14</v>
      </c>
      <c r="C17" s="195"/>
      <c r="D17" s="196"/>
      <c r="E17" s="2"/>
      <c r="F17" s="69"/>
      <c r="G17" s="69"/>
      <c r="H17" s="69"/>
      <c r="I17" s="69"/>
    </row>
    <row r="18" spans="1:9" ht="35.25" customHeight="1" x14ac:dyDescent="0.25">
      <c r="A18" s="133" t="s">
        <v>316</v>
      </c>
      <c r="B18" s="182" t="s">
        <v>392</v>
      </c>
      <c r="C18" s="183"/>
      <c r="D18" s="184"/>
      <c r="E18" s="2">
        <v>230</v>
      </c>
      <c r="F18" s="37">
        <v>0</v>
      </c>
      <c r="G18" s="37">
        <v>0</v>
      </c>
      <c r="H18" s="37">
        <v>23</v>
      </c>
      <c r="I18" s="37">
        <v>46</v>
      </c>
    </row>
    <row r="19" spans="1:9" ht="33.75" customHeight="1" thickBot="1" x14ac:dyDescent="0.3">
      <c r="A19" s="133" t="s">
        <v>294</v>
      </c>
      <c r="B19" s="197" t="s">
        <v>77</v>
      </c>
      <c r="C19" s="198"/>
      <c r="D19" s="199"/>
      <c r="E19" s="33">
        <v>25</v>
      </c>
      <c r="F19" s="58">
        <v>1.88</v>
      </c>
      <c r="G19" s="58">
        <v>2.4500000000000002</v>
      </c>
      <c r="H19" s="58">
        <v>18.600000000000001</v>
      </c>
      <c r="I19" s="59">
        <v>104.25</v>
      </c>
    </row>
    <row r="20" spans="1:9" ht="14.1" customHeight="1" x14ac:dyDescent="0.25">
      <c r="A20" s="2"/>
      <c r="B20" s="179" t="s">
        <v>15</v>
      </c>
      <c r="C20" s="180"/>
      <c r="D20" s="181"/>
      <c r="E20" s="2"/>
      <c r="F20" s="53">
        <f>SUM(F18:F19)</f>
        <v>1.88</v>
      </c>
      <c r="G20" s="53">
        <f>SUM(G18:G19)</f>
        <v>2.4500000000000002</v>
      </c>
      <c r="H20" s="53">
        <f>SUM(H18:H19)</f>
        <v>41.6</v>
      </c>
      <c r="I20" s="53">
        <f>SUM(I18:I19)</f>
        <v>150.25</v>
      </c>
    </row>
    <row r="21" spans="1:9" ht="14.1" customHeight="1" x14ac:dyDescent="0.25">
      <c r="A21" s="2"/>
      <c r="B21" s="194" t="s">
        <v>16</v>
      </c>
      <c r="C21" s="195"/>
      <c r="D21" s="196"/>
      <c r="E21" s="2"/>
      <c r="F21" s="69"/>
      <c r="G21" s="69"/>
      <c r="H21" s="69"/>
      <c r="I21" s="69"/>
    </row>
    <row r="22" spans="1:9" ht="42" customHeight="1" x14ac:dyDescent="0.25">
      <c r="A22" s="133" t="s">
        <v>313</v>
      </c>
      <c r="B22" s="204" t="s">
        <v>314</v>
      </c>
      <c r="C22" s="204"/>
      <c r="D22" s="204"/>
      <c r="E22" s="2">
        <v>225</v>
      </c>
      <c r="F22" s="37">
        <v>21.2</v>
      </c>
      <c r="G22" s="37">
        <v>15.45</v>
      </c>
      <c r="H22" s="37">
        <v>32.49</v>
      </c>
      <c r="I22" s="37">
        <v>354.7</v>
      </c>
    </row>
    <row r="23" spans="1:9" ht="35.25" customHeight="1" x14ac:dyDescent="0.25">
      <c r="A23" s="133" t="s">
        <v>291</v>
      </c>
      <c r="B23" s="182" t="s">
        <v>17</v>
      </c>
      <c r="C23" s="183"/>
      <c r="D23" s="184"/>
      <c r="E23" s="2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2"/>
      <c r="B24" s="179" t="s">
        <v>18</v>
      </c>
      <c r="C24" s="180"/>
      <c r="D24" s="181"/>
      <c r="E24" s="2"/>
      <c r="F24" s="53">
        <f>SUM(F22:F23)</f>
        <v>21.2</v>
      </c>
      <c r="G24" s="53">
        <f>SUM(G22:G23)</f>
        <v>15.45</v>
      </c>
      <c r="H24" s="53">
        <f>SUM(H22:H23)</f>
        <v>42.47</v>
      </c>
      <c r="I24" s="53">
        <f>SUM(I22:I23)</f>
        <v>394.59999999999997</v>
      </c>
    </row>
    <row r="25" spans="1:9" ht="14.1" customHeight="1" x14ac:dyDescent="0.25">
      <c r="A25" s="2"/>
      <c r="B25" s="186" t="s">
        <v>289</v>
      </c>
      <c r="C25" s="187"/>
      <c r="D25" s="188"/>
      <c r="E25" s="2"/>
      <c r="F25" s="69"/>
      <c r="G25" s="69"/>
      <c r="H25" s="69"/>
      <c r="I25" s="69"/>
    </row>
    <row r="26" spans="1:9" ht="18.75" customHeight="1" x14ac:dyDescent="0.25">
      <c r="A26" s="15" t="s">
        <v>74</v>
      </c>
      <c r="B26" s="189" t="s">
        <v>106</v>
      </c>
      <c r="C26" s="189"/>
      <c r="D26" s="189"/>
      <c r="E26" s="2">
        <v>100</v>
      </c>
      <c r="F26" s="37">
        <v>7.6</v>
      </c>
      <c r="G26" s="37">
        <v>0.8</v>
      </c>
      <c r="H26" s="37">
        <v>49.2</v>
      </c>
      <c r="I26" s="37">
        <v>235</v>
      </c>
    </row>
    <row r="27" spans="1:9" ht="18.75" customHeight="1" x14ac:dyDescent="0.25">
      <c r="A27" s="15">
        <v>12.3</v>
      </c>
      <c r="B27" s="190" t="s">
        <v>12</v>
      </c>
      <c r="C27" s="191"/>
      <c r="D27" s="192"/>
      <c r="E27" s="2">
        <v>100</v>
      </c>
      <c r="F27" s="37">
        <v>6.6</v>
      </c>
      <c r="G27" s="37">
        <v>1.2</v>
      </c>
      <c r="H27" s="37">
        <v>33.4</v>
      </c>
      <c r="I27" s="37">
        <v>174</v>
      </c>
    </row>
    <row r="28" spans="1:9" ht="14.1" customHeight="1" x14ac:dyDescent="0.25">
      <c r="A28" s="2"/>
      <c r="B28" s="179" t="s">
        <v>132</v>
      </c>
      <c r="C28" s="180"/>
      <c r="D28" s="181"/>
      <c r="E28" s="2"/>
      <c r="F28" s="53">
        <f>SUM(F26+F27)</f>
        <v>14.2</v>
      </c>
      <c r="G28" s="53">
        <f t="shared" ref="G28:I28" si="0">SUM(G26+G27)</f>
        <v>2</v>
      </c>
      <c r="H28" s="53">
        <f t="shared" si="0"/>
        <v>82.6</v>
      </c>
      <c r="I28" s="53">
        <f t="shared" si="0"/>
        <v>409</v>
      </c>
    </row>
    <row r="29" spans="1:9" ht="21" customHeight="1" x14ac:dyDescent="0.25">
      <c r="A29" s="2"/>
      <c r="B29" s="179" t="s">
        <v>20</v>
      </c>
      <c r="C29" s="180"/>
      <c r="D29" s="181"/>
      <c r="E29" s="2"/>
      <c r="F29" s="53">
        <f>F9+F11+F16+F20+F24+F28</f>
        <v>93.09</v>
      </c>
      <c r="G29" s="53">
        <f>G9+G11+G16+G20+G24+G28</f>
        <v>68.760000000000005</v>
      </c>
      <c r="H29" s="53">
        <f>H9+H11+H16+H20+H24+H28</f>
        <v>326.40999999999997</v>
      </c>
      <c r="I29" s="53">
        <f>I9+I11+I16+I20+I24+I28</f>
        <v>2252.2999999999997</v>
      </c>
    </row>
    <row r="30" spans="1:9" x14ac:dyDescent="0.25">
      <c r="A30" s="1"/>
      <c r="B30" s="193"/>
      <c r="C30" s="193"/>
      <c r="D30" s="193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A2:A3"/>
    <mergeCell ref="B2:D3"/>
    <mergeCell ref="E2:E3"/>
    <mergeCell ref="F2:F3"/>
    <mergeCell ref="G2:G3"/>
    <mergeCell ref="B8:D8"/>
    <mergeCell ref="B9:D9"/>
    <mergeCell ref="G1:I1"/>
    <mergeCell ref="H2:H3"/>
    <mergeCell ref="I2:I3"/>
    <mergeCell ref="B6:D6"/>
    <mergeCell ref="B1:F1"/>
    <mergeCell ref="B30:D30"/>
    <mergeCell ref="B4:D4"/>
    <mergeCell ref="B15:D15"/>
    <mergeCell ref="B16:D16"/>
    <mergeCell ref="B17:D17"/>
    <mergeCell ref="B19:D19"/>
    <mergeCell ref="B20:D20"/>
    <mergeCell ref="B10:D10"/>
    <mergeCell ref="B11:D11"/>
    <mergeCell ref="B12:D12"/>
    <mergeCell ref="B13:D13"/>
    <mergeCell ref="B5:D5"/>
    <mergeCell ref="B29:D29"/>
    <mergeCell ref="B21:D21"/>
    <mergeCell ref="B22:D22"/>
    <mergeCell ref="B7:D7"/>
    <mergeCell ref="B28:D28"/>
    <mergeCell ref="B18:D18"/>
    <mergeCell ref="B23:D23"/>
    <mergeCell ref="B24:D24"/>
    <mergeCell ref="B14:D14"/>
    <mergeCell ref="B25:D25"/>
    <mergeCell ref="B26:D26"/>
    <mergeCell ref="B27:D27"/>
  </mergeCells>
  <pageMargins left="0.28125" right="0.7" top="0.75" bottom="0.75" header="0.3" footer="0.3"/>
  <pageSetup paperSize="9" orientation="portrait" r:id="rId1"/>
  <headerFooter>
    <oddHeader xml:space="preserve">&amp;C&amp;"Times New Roman,полужирный"&amp;10 &amp;12МЕНЮ  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17" workbookViewId="0">
      <selection activeCell="B36" sqref="B36:C36"/>
    </sheetView>
  </sheetViews>
  <sheetFormatPr defaultRowHeight="15" x14ac:dyDescent="0.25"/>
  <cols>
    <col min="1" max="1" width="4.28515625" customWidth="1"/>
    <col min="3" max="3" width="11.85546875" customWidth="1"/>
    <col min="4" max="4" width="9.4257812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1" width="6.8554687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5703125" customWidth="1"/>
    <col min="18" max="18" width="6" customWidth="1"/>
    <col min="19" max="19" width="7.285156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ht="13.5" customHeight="1" x14ac:dyDescent="0.25">
      <c r="A2" s="235" t="s">
        <v>285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>
        <v>7</v>
      </c>
    </row>
    <row r="3" spans="1:23" ht="12" customHeight="1" x14ac:dyDescent="0.25">
      <c r="A3" s="236" t="s">
        <v>284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3" ht="11.25" customHeight="1" x14ac:dyDescent="0.2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3" x14ac:dyDescent="0.25">
      <c r="A5" s="237" t="s">
        <v>33</v>
      </c>
      <c r="B5" s="238" t="s">
        <v>34</v>
      </c>
      <c r="C5" s="238"/>
      <c r="D5" s="239" t="s">
        <v>35</v>
      </c>
      <c r="E5" s="113" t="s">
        <v>265</v>
      </c>
      <c r="F5" s="113" t="s">
        <v>266</v>
      </c>
      <c r="G5" s="113" t="s">
        <v>267</v>
      </c>
      <c r="H5" s="113" t="s">
        <v>268</v>
      </c>
      <c r="I5" s="113" t="s">
        <v>265</v>
      </c>
      <c r="J5" s="113" t="s">
        <v>267</v>
      </c>
      <c r="K5" s="113" t="s">
        <v>266</v>
      </c>
      <c r="L5" s="240" t="s">
        <v>275</v>
      </c>
      <c r="M5" s="240" t="s">
        <v>274</v>
      </c>
      <c r="N5" s="240" t="s">
        <v>269</v>
      </c>
      <c r="O5" s="240" t="s">
        <v>270</v>
      </c>
      <c r="P5" s="240" t="s">
        <v>271</v>
      </c>
      <c r="Q5" s="240" t="s">
        <v>272</v>
      </c>
      <c r="R5" s="240" t="s">
        <v>273</v>
      </c>
      <c r="S5" s="239" t="s">
        <v>36</v>
      </c>
      <c r="T5" s="242" t="s">
        <v>78</v>
      </c>
      <c r="U5" s="241"/>
      <c r="V5" s="241" t="s">
        <v>263</v>
      </c>
    </row>
    <row r="6" spans="1:23" ht="9" customHeight="1" x14ac:dyDescent="0.25">
      <c r="A6" s="237"/>
      <c r="B6" s="238"/>
      <c r="C6" s="238"/>
      <c r="D6" s="239"/>
      <c r="E6" s="116" t="s">
        <v>256</v>
      </c>
      <c r="F6" s="116" t="s">
        <v>257</v>
      </c>
      <c r="G6" s="116" t="s">
        <v>258</v>
      </c>
      <c r="H6" s="116" t="s">
        <v>259</v>
      </c>
      <c r="I6" s="116" t="s">
        <v>260</v>
      </c>
      <c r="J6" s="116" t="s">
        <v>261</v>
      </c>
      <c r="K6" s="116" t="s">
        <v>262</v>
      </c>
      <c r="L6" s="240"/>
      <c r="M6" s="240"/>
      <c r="N6" s="240"/>
      <c r="O6" s="240"/>
      <c r="P6" s="240"/>
      <c r="Q6" s="240"/>
      <c r="R6" s="240"/>
      <c r="S6" s="239"/>
      <c r="T6" s="243"/>
      <c r="U6" s="241"/>
      <c r="V6" s="241"/>
    </row>
    <row r="7" spans="1:23" ht="2.25" hidden="1" customHeight="1" x14ac:dyDescent="0.25">
      <c r="A7" s="237"/>
      <c r="B7" s="238"/>
      <c r="C7" s="238"/>
      <c r="D7" s="239"/>
      <c r="E7" s="116"/>
      <c r="F7" s="116"/>
      <c r="G7" s="116"/>
      <c r="H7" s="116"/>
      <c r="I7" s="116"/>
      <c r="J7" s="116"/>
      <c r="K7" s="116"/>
      <c r="L7" s="240"/>
      <c r="M7" s="240"/>
      <c r="N7" s="240"/>
      <c r="O7" s="240"/>
      <c r="P7" s="240"/>
      <c r="Q7" s="240"/>
      <c r="R7" s="240"/>
      <c r="S7" s="239"/>
      <c r="T7" s="244"/>
      <c r="U7" s="241"/>
      <c r="V7" s="241"/>
    </row>
    <row r="8" spans="1:23" ht="13.5" customHeight="1" x14ac:dyDescent="0.25">
      <c r="A8" s="9">
        <v>1</v>
      </c>
      <c r="B8" s="245" t="s">
        <v>12</v>
      </c>
      <c r="C8" s="245"/>
      <c r="D8" s="12">
        <v>100</v>
      </c>
      <c r="E8" s="117">
        <v>100</v>
      </c>
      <c r="F8" s="117">
        <v>100</v>
      </c>
      <c r="G8" s="117">
        <v>100</v>
      </c>
      <c r="H8" s="117">
        <v>100</v>
      </c>
      <c r="I8" s="117">
        <v>100</v>
      </c>
      <c r="J8" s="117">
        <v>100</v>
      </c>
      <c r="K8" s="118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10">
        <v>100</v>
      </c>
      <c r="S8" s="16">
        <f>SUM(E8:R8)</f>
        <v>1400</v>
      </c>
      <c r="T8" s="10">
        <f>S8-V8</f>
        <v>0</v>
      </c>
      <c r="U8" s="10"/>
      <c r="V8" s="10">
        <v>1400</v>
      </c>
    </row>
    <row r="9" spans="1:23" ht="12" customHeight="1" x14ac:dyDescent="0.25">
      <c r="A9" s="9">
        <v>2</v>
      </c>
      <c r="B9" s="245" t="s">
        <v>37</v>
      </c>
      <c r="C9" s="245"/>
      <c r="D9" s="12">
        <v>100</v>
      </c>
      <c r="E9" s="117">
        <v>100</v>
      </c>
      <c r="F9" s="117">
        <v>100</v>
      </c>
      <c r="G9" s="117">
        <v>100</v>
      </c>
      <c r="H9" s="117">
        <v>100</v>
      </c>
      <c r="I9" s="117">
        <v>100</v>
      </c>
      <c r="J9" s="117">
        <v>100</v>
      </c>
      <c r="K9" s="118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10">
        <v>100</v>
      </c>
      <c r="S9" s="16">
        <f t="shared" ref="S9" si="0">SUM(E9:R9)</f>
        <v>1400</v>
      </c>
      <c r="T9" s="10">
        <f t="shared" ref="T9:T10" si="1">S9-V9</f>
        <v>0</v>
      </c>
      <c r="U9" s="10"/>
      <c r="V9" s="10">
        <v>1400</v>
      </c>
    </row>
    <row r="10" spans="1:23" ht="11.25" customHeight="1" x14ac:dyDescent="0.25">
      <c r="A10" s="9">
        <v>3</v>
      </c>
      <c r="B10" s="245" t="s">
        <v>38</v>
      </c>
      <c r="C10" s="245"/>
      <c r="D10" s="12">
        <v>4</v>
      </c>
      <c r="E10" s="119">
        <v>6</v>
      </c>
      <c r="F10" s="119">
        <v>8</v>
      </c>
      <c r="G10" s="119"/>
      <c r="H10" s="119"/>
      <c r="I10" s="119">
        <v>5</v>
      </c>
      <c r="J10" s="119">
        <v>4</v>
      </c>
      <c r="K10" s="120">
        <v>5</v>
      </c>
      <c r="L10" s="44">
        <v>8</v>
      </c>
      <c r="M10" s="44">
        <v>8</v>
      </c>
      <c r="N10" s="44"/>
      <c r="O10" s="44"/>
      <c r="P10" s="44">
        <v>3</v>
      </c>
      <c r="Q10" s="44">
        <v>4</v>
      </c>
      <c r="R10" s="49">
        <v>5</v>
      </c>
      <c r="S10" s="16">
        <f>SUM(E10:R10)</f>
        <v>56</v>
      </c>
      <c r="T10" s="10">
        <f t="shared" si="1"/>
        <v>0</v>
      </c>
      <c r="U10" s="10"/>
      <c r="V10" s="10">
        <v>56</v>
      </c>
    </row>
    <row r="11" spans="1:23" ht="13.5" customHeight="1" x14ac:dyDescent="0.25">
      <c r="A11" s="9">
        <v>4</v>
      </c>
      <c r="B11" s="245" t="s">
        <v>39</v>
      </c>
      <c r="C11" s="245"/>
      <c r="D11" s="12">
        <v>80</v>
      </c>
      <c r="E11" s="119"/>
      <c r="F11" s="119"/>
      <c r="G11" s="119"/>
      <c r="H11" s="119"/>
      <c r="I11" s="119"/>
      <c r="J11" s="119"/>
      <c r="K11" s="120"/>
      <c r="L11" s="44"/>
      <c r="M11" s="44"/>
      <c r="N11" s="44"/>
      <c r="O11" s="44"/>
      <c r="P11" s="44"/>
      <c r="Q11" s="44"/>
      <c r="R11" s="49"/>
      <c r="S11" s="16"/>
      <c r="T11" s="10">
        <f>(S12+S13+S14+S15+S16+S17+S18+S19)-V11</f>
        <v>-1</v>
      </c>
      <c r="U11" s="10"/>
      <c r="V11" s="10">
        <v>1120</v>
      </c>
    </row>
    <row r="12" spans="1:23" ht="13.5" customHeight="1" x14ac:dyDescent="0.25">
      <c r="A12" s="9">
        <v>5</v>
      </c>
      <c r="B12" s="245" t="s">
        <v>355</v>
      </c>
      <c r="C12" s="245"/>
      <c r="D12" s="12">
        <v>15</v>
      </c>
      <c r="E12" s="119"/>
      <c r="F12" s="119">
        <v>70</v>
      </c>
      <c r="G12" s="119"/>
      <c r="H12" s="119"/>
      <c r="I12" s="119"/>
      <c r="J12" s="119"/>
      <c r="K12" s="120"/>
      <c r="L12" s="44"/>
      <c r="M12" s="44"/>
      <c r="N12" s="44"/>
      <c r="O12" s="44"/>
      <c r="P12" s="44">
        <v>70</v>
      </c>
      <c r="Q12" s="44">
        <v>50</v>
      </c>
      <c r="R12" s="49"/>
      <c r="S12" s="16">
        <f>SUM(E12:R12)</f>
        <v>190</v>
      </c>
      <c r="T12" s="10"/>
      <c r="U12" s="10"/>
      <c r="V12" s="10">
        <v>210</v>
      </c>
      <c r="W12">
        <f>S12+S13+S14+S15+S16+S17+S18+S19</f>
        <v>1119</v>
      </c>
    </row>
    <row r="13" spans="1:23" x14ac:dyDescent="0.25">
      <c r="A13" s="9">
        <v>6</v>
      </c>
      <c r="B13" s="245" t="s">
        <v>356</v>
      </c>
      <c r="C13" s="245"/>
      <c r="D13" s="12">
        <v>8</v>
      </c>
      <c r="E13" s="119"/>
      <c r="F13" s="119"/>
      <c r="G13" s="119"/>
      <c r="H13" s="119"/>
      <c r="I13" s="119"/>
      <c r="J13" s="119">
        <v>55</v>
      </c>
      <c r="K13" s="120"/>
      <c r="L13" s="44"/>
      <c r="M13" s="44"/>
      <c r="N13" s="44"/>
      <c r="O13" s="44"/>
      <c r="P13" s="44"/>
      <c r="Q13" s="44"/>
      <c r="R13" s="49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45" t="s">
        <v>357</v>
      </c>
      <c r="C14" s="245"/>
      <c r="D14" s="12">
        <v>10</v>
      </c>
      <c r="E14" s="121">
        <v>20</v>
      </c>
      <c r="F14" s="119"/>
      <c r="G14" s="119">
        <v>20</v>
      </c>
      <c r="H14" s="119">
        <v>61</v>
      </c>
      <c r="I14" s="119"/>
      <c r="J14" s="119"/>
      <c r="K14" s="120"/>
      <c r="L14" s="44"/>
      <c r="M14" s="44"/>
      <c r="N14" s="44"/>
      <c r="O14" s="44">
        <v>61</v>
      </c>
      <c r="P14" s="44"/>
      <c r="Q14" s="44"/>
      <c r="R14" s="49"/>
      <c r="S14" s="16">
        <f t="shared" si="2"/>
        <v>162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45" t="s">
        <v>42</v>
      </c>
      <c r="C15" s="245"/>
      <c r="D15" s="12">
        <v>14</v>
      </c>
      <c r="E15" s="119">
        <v>50</v>
      </c>
      <c r="F15" s="119"/>
      <c r="G15" s="119"/>
      <c r="H15" s="119">
        <v>50</v>
      </c>
      <c r="I15" s="119"/>
      <c r="J15" s="119"/>
      <c r="K15" s="120"/>
      <c r="L15" s="44">
        <v>50</v>
      </c>
      <c r="M15" s="44"/>
      <c r="N15" s="44"/>
      <c r="O15" s="44">
        <v>50</v>
      </c>
      <c r="P15" s="44"/>
      <c r="Q15" s="44"/>
      <c r="R15" s="49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45" t="s">
        <v>43</v>
      </c>
      <c r="C16" s="245"/>
      <c r="D16" s="12">
        <v>14</v>
      </c>
      <c r="E16" s="119"/>
      <c r="F16" s="119">
        <v>40</v>
      </c>
      <c r="G16" s="119"/>
      <c r="H16" s="119">
        <v>8</v>
      </c>
      <c r="I16" s="119">
        <v>40</v>
      </c>
      <c r="J16" s="119"/>
      <c r="K16" s="120">
        <v>8</v>
      </c>
      <c r="L16" s="44"/>
      <c r="M16" s="44">
        <v>40</v>
      </c>
      <c r="N16" s="44">
        <v>8</v>
      </c>
      <c r="O16" s="44"/>
      <c r="P16" s="44">
        <v>40</v>
      </c>
      <c r="Q16" s="44"/>
      <c r="R16" s="49">
        <v>8</v>
      </c>
      <c r="S16" s="16">
        <f t="shared" si="2"/>
        <v>192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45" t="s">
        <v>44</v>
      </c>
      <c r="C17" s="245"/>
      <c r="D17" s="12">
        <v>7</v>
      </c>
      <c r="E17" s="119"/>
      <c r="F17" s="119"/>
      <c r="G17" s="119"/>
      <c r="H17" s="119"/>
      <c r="I17" s="119"/>
      <c r="J17" s="119"/>
      <c r="K17" s="120">
        <v>50</v>
      </c>
      <c r="L17" s="44"/>
      <c r="M17" s="44"/>
      <c r="N17" s="44">
        <v>50</v>
      </c>
      <c r="O17" s="44"/>
      <c r="P17" s="44"/>
      <c r="Q17" s="44"/>
      <c r="R17" s="49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45" t="s">
        <v>354</v>
      </c>
      <c r="C18" s="245"/>
      <c r="D18" s="12">
        <v>4</v>
      </c>
      <c r="E18" s="119"/>
      <c r="F18" s="119"/>
      <c r="G18" s="119"/>
      <c r="H18" s="119"/>
      <c r="I18" s="119">
        <v>15</v>
      </c>
      <c r="J18" s="119"/>
      <c r="K18" s="120"/>
      <c r="L18" s="44">
        <v>15</v>
      </c>
      <c r="M18" s="44"/>
      <c r="N18" s="44"/>
      <c r="O18" s="44"/>
      <c r="P18" s="44">
        <v>15</v>
      </c>
      <c r="Q18" s="44"/>
      <c r="R18" s="49"/>
      <c r="S18" s="16">
        <f t="shared" si="2"/>
        <v>45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45" t="s">
        <v>353</v>
      </c>
      <c r="C19" s="245"/>
      <c r="D19" s="12">
        <v>8</v>
      </c>
      <c r="E19" s="119"/>
      <c r="F19" s="119"/>
      <c r="G19" s="119">
        <v>40</v>
      </c>
      <c r="H19" s="119"/>
      <c r="I19" s="119"/>
      <c r="J19" s="119"/>
      <c r="K19" s="120">
        <v>40</v>
      </c>
      <c r="L19" s="44"/>
      <c r="M19" s="44"/>
      <c r="N19" s="44"/>
      <c r="O19" s="44"/>
      <c r="P19" s="44"/>
      <c r="Q19" s="44"/>
      <c r="R19" s="49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45" t="s">
        <v>47</v>
      </c>
      <c r="C20" s="245"/>
      <c r="D20" s="12">
        <v>20</v>
      </c>
      <c r="E20" s="119"/>
      <c r="F20" s="119"/>
      <c r="G20" s="119">
        <v>20</v>
      </c>
      <c r="H20" s="119"/>
      <c r="I20" s="119">
        <v>55</v>
      </c>
      <c r="J20" s="119">
        <v>55</v>
      </c>
      <c r="K20" s="120"/>
      <c r="L20" s="44"/>
      <c r="M20" s="44">
        <v>55</v>
      </c>
      <c r="N20" s="44">
        <v>75</v>
      </c>
      <c r="O20" s="44"/>
      <c r="P20" s="44"/>
      <c r="Q20" s="44">
        <v>20</v>
      </c>
      <c r="R20" s="49"/>
      <c r="S20" s="16">
        <f>SUM(E20:R20)</f>
        <v>280</v>
      </c>
      <c r="T20" s="10">
        <f>S20-V20</f>
        <v>0</v>
      </c>
      <c r="U20" s="10"/>
      <c r="V20" s="10">
        <v>280</v>
      </c>
    </row>
    <row r="21" spans="1:22" ht="13.5" customHeight="1" x14ac:dyDescent="0.25">
      <c r="A21" s="9">
        <v>15</v>
      </c>
      <c r="B21" s="245" t="s">
        <v>48</v>
      </c>
      <c r="C21" s="245"/>
      <c r="D21" s="12">
        <v>114.7</v>
      </c>
      <c r="E21" s="119">
        <v>187</v>
      </c>
      <c r="F21" s="121">
        <v>100</v>
      </c>
      <c r="G21" s="119">
        <v>100</v>
      </c>
      <c r="H21" s="121">
        <v>200</v>
      </c>
      <c r="I21" s="119">
        <v>100</v>
      </c>
      <c r="J21" s="119">
        <v>100</v>
      </c>
      <c r="K21" s="120"/>
      <c r="L21" s="44">
        <v>187</v>
      </c>
      <c r="M21" s="70">
        <v>100</v>
      </c>
      <c r="N21" s="44">
        <v>196</v>
      </c>
      <c r="O21" s="70">
        <v>100</v>
      </c>
      <c r="P21" s="44">
        <v>105</v>
      </c>
      <c r="Q21" s="44">
        <v>100</v>
      </c>
      <c r="R21" s="49"/>
      <c r="S21" s="16">
        <f>SUM(E21:R21)</f>
        <v>1575</v>
      </c>
      <c r="T21" s="10">
        <f t="shared" ref="T21:T36" si="3">S21-V21</f>
        <v>-30.799999999999955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46" t="s">
        <v>129</v>
      </c>
      <c r="C22" s="247"/>
      <c r="D22" s="12">
        <v>13</v>
      </c>
      <c r="E22" s="119"/>
      <c r="F22" s="121">
        <v>89</v>
      </c>
      <c r="G22" s="119"/>
      <c r="H22" s="119"/>
      <c r="I22" s="119"/>
      <c r="J22" s="119"/>
      <c r="K22" s="120"/>
      <c r="L22" s="44"/>
      <c r="M22" s="70">
        <v>89</v>
      </c>
      <c r="N22" s="44"/>
      <c r="O22" s="44"/>
      <c r="P22" s="44"/>
      <c r="Q22" s="44"/>
      <c r="R22" s="49"/>
      <c r="S22" s="16">
        <f t="shared" ref="S22:S32" si="4">SUM(E22:R22)</f>
        <v>178</v>
      </c>
      <c r="T22" s="10">
        <f t="shared" si="3"/>
        <v>-4</v>
      </c>
      <c r="U22" s="10"/>
      <c r="V22" s="10">
        <v>182</v>
      </c>
    </row>
    <row r="23" spans="1:22" ht="12.75" customHeight="1" x14ac:dyDescent="0.25">
      <c r="A23" s="9">
        <v>17</v>
      </c>
      <c r="B23" s="245" t="s">
        <v>49</v>
      </c>
      <c r="C23" s="245"/>
      <c r="D23" s="12">
        <v>25</v>
      </c>
      <c r="E23" s="119"/>
      <c r="F23" s="119"/>
      <c r="G23" s="119"/>
      <c r="H23" s="119"/>
      <c r="I23" s="119"/>
      <c r="J23" s="119"/>
      <c r="K23" s="120">
        <v>175</v>
      </c>
      <c r="L23" s="44"/>
      <c r="M23" s="44"/>
      <c r="N23" s="44"/>
      <c r="O23" s="44"/>
      <c r="P23" s="44"/>
      <c r="Q23" s="44"/>
      <c r="R23" s="49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45" t="s">
        <v>30</v>
      </c>
      <c r="C24" s="245"/>
      <c r="D24" s="12">
        <v>12</v>
      </c>
      <c r="E24" s="119"/>
      <c r="F24" s="119"/>
      <c r="G24" s="119"/>
      <c r="H24" s="119"/>
      <c r="I24" s="119">
        <v>52</v>
      </c>
      <c r="J24" s="119"/>
      <c r="K24" s="120"/>
      <c r="L24" s="44"/>
      <c r="M24" s="44">
        <v>52</v>
      </c>
      <c r="N24" s="44"/>
      <c r="O24" s="44"/>
      <c r="P24" s="44">
        <v>52</v>
      </c>
      <c r="Q24" s="44"/>
      <c r="R24" s="49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45" t="s">
        <v>151</v>
      </c>
      <c r="C25" s="245"/>
      <c r="D25" s="12">
        <v>59.1</v>
      </c>
      <c r="E25" s="119"/>
      <c r="F25" s="119"/>
      <c r="G25" s="121">
        <v>177</v>
      </c>
      <c r="H25" s="119"/>
      <c r="I25" s="119">
        <v>72</v>
      </c>
      <c r="J25" s="119">
        <v>103</v>
      </c>
      <c r="K25" s="120"/>
      <c r="L25" s="44">
        <v>72</v>
      </c>
      <c r="M25" s="44"/>
      <c r="N25" s="44"/>
      <c r="O25" s="70">
        <v>177</v>
      </c>
      <c r="P25" s="44">
        <v>72</v>
      </c>
      <c r="Q25" s="44">
        <v>103</v>
      </c>
      <c r="R25" s="49"/>
      <c r="S25" s="16">
        <f t="shared" si="4"/>
        <v>776</v>
      </c>
      <c r="T25" s="10">
        <f t="shared" si="3"/>
        <v>-51.399999999999977</v>
      </c>
      <c r="U25" s="10"/>
      <c r="V25" s="10">
        <v>827.4</v>
      </c>
    </row>
    <row r="26" spans="1:22" ht="15" customHeight="1" x14ac:dyDescent="0.25">
      <c r="A26" s="9">
        <v>20</v>
      </c>
      <c r="B26" s="245" t="s">
        <v>50</v>
      </c>
      <c r="C26" s="245"/>
      <c r="D26" s="12">
        <v>10</v>
      </c>
      <c r="E26" s="119">
        <v>8</v>
      </c>
      <c r="F26" s="119">
        <v>10</v>
      </c>
      <c r="G26" s="119">
        <v>5</v>
      </c>
      <c r="H26" s="119">
        <v>12</v>
      </c>
      <c r="I26" s="119">
        <v>10</v>
      </c>
      <c r="J26" s="119">
        <v>15</v>
      </c>
      <c r="K26" s="120">
        <v>10</v>
      </c>
      <c r="L26" s="44">
        <v>13</v>
      </c>
      <c r="M26" s="44">
        <v>10</v>
      </c>
      <c r="N26" s="44">
        <v>5</v>
      </c>
      <c r="O26" s="44">
        <v>12</v>
      </c>
      <c r="P26" s="44">
        <v>10</v>
      </c>
      <c r="Q26" s="44">
        <v>10</v>
      </c>
      <c r="R26" s="49">
        <v>10</v>
      </c>
      <c r="S26" s="16">
        <f t="shared" si="4"/>
        <v>140</v>
      </c>
      <c r="T26" s="10">
        <f t="shared" si="3"/>
        <v>0</v>
      </c>
      <c r="U26" s="10"/>
      <c r="V26" s="10">
        <v>140</v>
      </c>
    </row>
    <row r="27" spans="1:22" ht="14.25" customHeight="1" x14ac:dyDescent="0.25">
      <c r="A27" s="9">
        <v>21</v>
      </c>
      <c r="B27" s="251" t="s">
        <v>51</v>
      </c>
      <c r="C27" s="251"/>
      <c r="D27" s="158">
        <v>20</v>
      </c>
      <c r="E27" s="119">
        <v>18</v>
      </c>
      <c r="F27" s="119">
        <v>30</v>
      </c>
      <c r="G27" s="119">
        <v>28</v>
      </c>
      <c r="H27" s="119">
        <v>13</v>
      </c>
      <c r="I27" s="119">
        <v>15</v>
      </c>
      <c r="J27" s="119">
        <v>21</v>
      </c>
      <c r="K27" s="120">
        <v>15</v>
      </c>
      <c r="L27" s="44">
        <v>13</v>
      </c>
      <c r="M27" s="44">
        <v>25</v>
      </c>
      <c r="N27" s="44">
        <v>28</v>
      </c>
      <c r="O27" s="44">
        <v>18</v>
      </c>
      <c r="P27" s="44">
        <v>20</v>
      </c>
      <c r="Q27" s="44">
        <v>21</v>
      </c>
      <c r="R27" s="49">
        <v>15</v>
      </c>
      <c r="S27" s="16">
        <f t="shared" si="4"/>
        <v>280</v>
      </c>
      <c r="T27" s="10">
        <f t="shared" si="3"/>
        <v>0</v>
      </c>
      <c r="U27" s="10"/>
      <c r="V27" s="10">
        <v>280</v>
      </c>
    </row>
    <row r="28" spans="1:22" ht="14.25" customHeight="1" x14ac:dyDescent="0.25">
      <c r="A28" s="9">
        <v>22</v>
      </c>
      <c r="B28" s="245" t="s">
        <v>125</v>
      </c>
      <c r="C28" s="245"/>
      <c r="D28" s="12">
        <v>23</v>
      </c>
      <c r="E28" s="119">
        <v>23</v>
      </c>
      <c r="F28" s="119">
        <v>16</v>
      </c>
      <c r="G28" s="119">
        <v>34</v>
      </c>
      <c r="H28" s="119">
        <v>16</v>
      </c>
      <c r="I28" s="119">
        <v>13</v>
      </c>
      <c r="J28" s="119">
        <v>21</v>
      </c>
      <c r="K28" s="120">
        <v>29</v>
      </c>
      <c r="L28" s="44">
        <v>23</v>
      </c>
      <c r="M28" s="44">
        <v>16</v>
      </c>
      <c r="N28" s="44">
        <v>29</v>
      </c>
      <c r="O28" s="44">
        <v>21</v>
      </c>
      <c r="P28" s="44">
        <v>18</v>
      </c>
      <c r="Q28" s="44">
        <v>34</v>
      </c>
      <c r="R28" s="49">
        <v>29</v>
      </c>
      <c r="S28" s="16">
        <f t="shared" si="4"/>
        <v>322</v>
      </c>
      <c r="T28" s="10">
        <f t="shared" si="3"/>
        <v>0</v>
      </c>
      <c r="U28" s="10"/>
      <c r="V28" s="10">
        <v>322</v>
      </c>
    </row>
    <row r="29" spans="1:22" x14ac:dyDescent="0.25">
      <c r="A29" s="9">
        <v>23</v>
      </c>
      <c r="B29" s="245" t="s">
        <v>52</v>
      </c>
      <c r="C29" s="245"/>
      <c r="D29" s="12">
        <v>125</v>
      </c>
      <c r="E29" s="119"/>
      <c r="F29" s="119">
        <v>218</v>
      </c>
      <c r="G29" s="119">
        <v>218</v>
      </c>
      <c r="H29" s="119">
        <v>218</v>
      </c>
      <c r="I29" s="119"/>
      <c r="J29" s="119">
        <v>218</v>
      </c>
      <c r="K29" s="120"/>
      <c r="L29" s="44"/>
      <c r="M29" s="44">
        <v>218</v>
      </c>
      <c r="N29" s="44">
        <v>218</v>
      </c>
      <c r="O29" s="44">
        <v>218</v>
      </c>
      <c r="P29" s="44"/>
      <c r="Q29" s="44">
        <v>218</v>
      </c>
      <c r="R29" s="49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45" t="s">
        <v>53</v>
      </c>
      <c r="C30" s="245"/>
      <c r="D30" s="12">
        <v>15</v>
      </c>
      <c r="E30" s="119">
        <v>25</v>
      </c>
      <c r="F30" s="119">
        <v>20</v>
      </c>
      <c r="G30" s="119">
        <v>20</v>
      </c>
      <c r="H30" s="119">
        <v>15</v>
      </c>
      <c r="I30" s="119">
        <v>10</v>
      </c>
      <c r="J30" s="119">
        <v>10</v>
      </c>
      <c r="K30" s="120">
        <v>15</v>
      </c>
      <c r="L30" s="44">
        <v>15</v>
      </c>
      <c r="M30" s="44">
        <v>20</v>
      </c>
      <c r="N30" s="44">
        <v>15</v>
      </c>
      <c r="O30" s="44">
        <v>10</v>
      </c>
      <c r="P30" s="44">
        <v>10</v>
      </c>
      <c r="Q30" s="44">
        <v>10</v>
      </c>
      <c r="R30" s="49">
        <v>15</v>
      </c>
      <c r="S30" s="16">
        <f t="shared" si="4"/>
        <v>210</v>
      </c>
      <c r="T30" s="10">
        <f t="shared" si="3"/>
        <v>0</v>
      </c>
      <c r="U30" s="10"/>
      <c r="V30" s="10">
        <v>210</v>
      </c>
    </row>
    <row r="31" spans="1:22" ht="14.25" customHeight="1" x14ac:dyDescent="0.25">
      <c r="A31" s="9">
        <v>25</v>
      </c>
      <c r="B31" s="245" t="s">
        <v>54</v>
      </c>
      <c r="C31" s="245"/>
      <c r="D31" s="12">
        <v>20.399999999999999</v>
      </c>
      <c r="E31" s="119"/>
      <c r="F31" s="119"/>
      <c r="G31" s="119"/>
      <c r="H31" s="119">
        <v>81</v>
      </c>
      <c r="I31" s="119"/>
      <c r="J31" s="119"/>
      <c r="K31" s="120">
        <v>65</v>
      </c>
      <c r="L31" s="44"/>
      <c r="M31" s="44"/>
      <c r="N31" s="44">
        <v>81</v>
      </c>
      <c r="O31" s="44"/>
      <c r="P31" s="44"/>
      <c r="Q31" s="44"/>
      <c r="R31" s="49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45" t="s">
        <v>55</v>
      </c>
      <c r="C32" s="245"/>
      <c r="D32" s="12">
        <v>16</v>
      </c>
      <c r="E32" s="119"/>
      <c r="F32" s="119">
        <v>27</v>
      </c>
      <c r="G32" s="119"/>
      <c r="H32" s="119">
        <v>27</v>
      </c>
      <c r="I32" s="119">
        <v>27</v>
      </c>
      <c r="J32" s="119">
        <v>27</v>
      </c>
      <c r="K32" s="120">
        <v>27</v>
      </c>
      <c r="L32" s="44"/>
      <c r="M32" s="44"/>
      <c r="N32" s="44">
        <v>27</v>
      </c>
      <c r="O32" s="44"/>
      <c r="P32" s="44">
        <v>27</v>
      </c>
      <c r="Q32" s="44">
        <v>27</v>
      </c>
      <c r="R32" s="49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48" t="s">
        <v>56</v>
      </c>
      <c r="C33" s="248"/>
      <c r="D33" s="12">
        <v>0.5</v>
      </c>
      <c r="E33" s="127" t="s">
        <v>255</v>
      </c>
      <c r="F33" s="128"/>
      <c r="G33" s="128">
        <v>1</v>
      </c>
      <c r="H33" s="127" t="s">
        <v>239</v>
      </c>
      <c r="I33" s="128">
        <v>1</v>
      </c>
      <c r="J33" s="161" t="s">
        <v>342</v>
      </c>
      <c r="K33" s="129" t="s">
        <v>239</v>
      </c>
      <c r="L33" s="50">
        <v>1.2</v>
      </c>
      <c r="M33" s="50"/>
      <c r="N33" s="50">
        <v>0.16666666666666666</v>
      </c>
      <c r="O33" s="50">
        <v>1</v>
      </c>
      <c r="P33" s="111" t="s">
        <v>240</v>
      </c>
      <c r="Q33" s="111" t="s">
        <v>342</v>
      </c>
      <c r="R33" s="112" t="s">
        <v>244</v>
      </c>
      <c r="S33" s="114" t="s">
        <v>264</v>
      </c>
      <c r="T33" s="10">
        <f t="shared" si="3"/>
        <v>-0.16999999999999993</v>
      </c>
      <c r="U33" s="10"/>
      <c r="V33" s="10">
        <v>7</v>
      </c>
    </row>
    <row r="34" spans="1:22" ht="13.5" customHeight="1" x14ac:dyDescent="0.25">
      <c r="A34" s="9">
        <v>28</v>
      </c>
      <c r="B34" s="245" t="s">
        <v>57</v>
      </c>
      <c r="C34" s="245"/>
      <c r="D34" s="12">
        <v>40</v>
      </c>
      <c r="E34" s="119">
        <v>35</v>
      </c>
      <c r="F34" s="119">
        <v>35</v>
      </c>
      <c r="G34" s="119">
        <v>40</v>
      </c>
      <c r="H34" s="119">
        <v>45</v>
      </c>
      <c r="I34" s="119">
        <v>40</v>
      </c>
      <c r="J34" s="119">
        <v>35</v>
      </c>
      <c r="K34" s="120">
        <v>50</v>
      </c>
      <c r="L34" s="44">
        <v>35</v>
      </c>
      <c r="M34" s="44">
        <v>35</v>
      </c>
      <c r="N34" s="44">
        <v>50</v>
      </c>
      <c r="O34" s="44">
        <v>35</v>
      </c>
      <c r="P34" s="44">
        <v>40</v>
      </c>
      <c r="Q34" s="44">
        <v>35</v>
      </c>
      <c r="R34" s="49">
        <v>50</v>
      </c>
      <c r="S34" s="16">
        <f>SUM(E34:R34)</f>
        <v>560</v>
      </c>
      <c r="T34" s="10">
        <f t="shared" si="3"/>
        <v>0</v>
      </c>
      <c r="U34" s="10"/>
      <c r="V34" s="10">
        <v>560</v>
      </c>
    </row>
    <row r="35" spans="1:22" ht="12.75" customHeight="1" x14ac:dyDescent="0.25">
      <c r="A35" s="9">
        <v>29</v>
      </c>
      <c r="B35" s="245" t="s">
        <v>59</v>
      </c>
      <c r="C35" s="245"/>
      <c r="D35" s="12">
        <v>2</v>
      </c>
      <c r="E35" s="119">
        <v>2</v>
      </c>
      <c r="F35" s="119">
        <v>2</v>
      </c>
      <c r="G35" s="119">
        <v>1</v>
      </c>
      <c r="H35" s="119">
        <v>2</v>
      </c>
      <c r="I35" s="119">
        <v>2</v>
      </c>
      <c r="J35" s="119">
        <v>2</v>
      </c>
      <c r="K35" s="120">
        <v>2</v>
      </c>
      <c r="L35" s="44">
        <v>2</v>
      </c>
      <c r="M35" s="44">
        <v>2</v>
      </c>
      <c r="N35" s="44">
        <v>1</v>
      </c>
      <c r="O35" s="44">
        <v>2</v>
      </c>
      <c r="P35" s="44">
        <v>2</v>
      </c>
      <c r="Q35" s="44">
        <v>1</v>
      </c>
      <c r="R35" s="49">
        <v>2</v>
      </c>
      <c r="S35" s="16">
        <f t="shared" ref="S35:S39" si="5">SUM(E35:R35)</f>
        <v>25</v>
      </c>
      <c r="T35" s="10">
        <f t="shared" si="3"/>
        <v>-3</v>
      </c>
      <c r="U35" s="10"/>
      <c r="V35" s="10">
        <v>28</v>
      </c>
    </row>
    <row r="36" spans="1:22" ht="13.5" customHeight="1" x14ac:dyDescent="0.25">
      <c r="A36" s="9">
        <v>30</v>
      </c>
      <c r="B36" s="248" t="s">
        <v>60</v>
      </c>
      <c r="C36" s="248"/>
      <c r="D36" s="12">
        <v>1.4</v>
      </c>
      <c r="E36" s="119"/>
      <c r="F36" s="119"/>
      <c r="G36" s="119">
        <v>7</v>
      </c>
      <c r="H36" s="119"/>
      <c r="I36" s="119"/>
      <c r="J36" s="119"/>
      <c r="K36" s="120"/>
      <c r="L36" s="44"/>
      <c r="M36" s="44"/>
      <c r="N36" s="44">
        <v>7</v>
      </c>
      <c r="O36" s="44"/>
      <c r="P36" s="44"/>
      <c r="Q36" s="44">
        <v>7</v>
      </c>
      <c r="R36" s="49"/>
      <c r="S36" s="16">
        <f t="shared" si="5"/>
        <v>21</v>
      </c>
      <c r="T36" s="10">
        <f t="shared" si="3"/>
        <v>1.3999999999999986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45" t="s">
        <v>152</v>
      </c>
      <c r="C37" s="245"/>
      <c r="D37" s="12">
        <v>44</v>
      </c>
      <c r="E37" s="119"/>
      <c r="F37" s="119"/>
      <c r="G37" s="119"/>
      <c r="H37" s="119"/>
      <c r="I37" s="119"/>
      <c r="J37" s="119"/>
      <c r="K37" s="120"/>
      <c r="L37" s="44"/>
      <c r="M37" s="44"/>
      <c r="N37" s="44"/>
      <c r="O37" s="44"/>
      <c r="P37" s="44"/>
      <c r="Q37" s="44"/>
      <c r="R37" s="49"/>
      <c r="S37" s="16">
        <f t="shared" si="5"/>
        <v>0</v>
      </c>
      <c r="T37" s="10">
        <f>SUM(S38+S39+S40)-V37</f>
        <v>-456</v>
      </c>
      <c r="U37" s="10"/>
      <c r="V37" s="10">
        <v>616</v>
      </c>
    </row>
    <row r="38" spans="1:22" ht="12.75" customHeight="1" x14ac:dyDescent="0.25">
      <c r="A38" s="9">
        <v>32</v>
      </c>
      <c r="B38" s="246" t="s">
        <v>278</v>
      </c>
      <c r="C38" s="247"/>
      <c r="D38" s="12">
        <v>0</v>
      </c>
      <c r="E38" s="121"/>
      <c r="F38" s="121"/>
      <c r="G38" s="121"/>
      <c r="H38" s="121"/>
      <c r="I38" s="121">
        <v>80</v>
      </c>
      <c r="J38" s="121"/>
      <c r="K38" s="130"/>
      <c r="L38" s="70">
        <v>80</v>
      </c>
      <c r="M38" s="44"/>
      <c r="N38" s="44"/>
      <c r="O38" s="44"/>
      <c r="P38" s="70"/>
      <c r="Q38" s="44"/>
      <c r="R38" s="49"/>
      <c r="S38" s="16">
        <f t="shared" si="5"/>
        <v>160</v>
      </c>
      <c r="T38" s="10"/>
      <c r="U38" s="10"/>
      <c r="V38" s="10">
        <v>0</v>
      </c>
    </row>
    <row r="39" spans="1:22" ht="14.25" customHeight="1" x14ac:dyDescent="0.25">
      <c r="A39" s="9">
        <v>33</v>
      </c>
      <c r="B39" s="245"/>
      <c r="C39" s="245"/>
      <c r="D39" s="12">
        <v>0</v>
      </c>
      <c r="E39" s="119"/>
      <c r="F39" s="119"/>
      <c r="G39" s="119"/>
      <c r="H39" s="121"/>
      <c r="I39" s="119"/>
      <c r="J39" s="119"/>
      <c r="K39" s="120"/>
      <c r="L39" s="44"/>
      <c r="M39" s="44"/>
      <c r="N39" s="44"/>
      <c r="O39" s="44"/>
      <c r="P39" s="44"/>
      <c r="Q39" s="44"/>
      <c r="R39" s="49"/>
      <c r="S39" s="16">
        <f t="shared" si="5"/>
        <v>0</v>
      </c>
      <c r="T39" s="10">
        <v>0</v>
      </c>
      <c r="U39" s="10"/>
      <c r="V39" s="10">
        <f t="shared" ref="V39:V40" si="6">D39*W$1</f>
        <v>0</v>
      </c>
    </row>
    <row r="40" spans="1:22" ht="13.5" customHeight="1" x14ac:dyDescent="0.25">
      <c r="A40" s="9">
        <v>34</v>
      </c>
      <c r="B40" s="245"/>
      <c r="C40" s="245"/>
      <c r="D40" s="12">
        <v>0</v>
      </c>
      <c r="E40" s="119"/>
      <c r="F40" s="119"/>
      <c r="G40" s="119"/>
      <c r="H40" s="121"/>
      <c r="I40" s="119"/>
      <c r="J40" s="119"/>
      <c r="K40" s="120"/>
      <c r="L40" s="44"/>
      <c r="M40" s="44"/>
      <c r="N40" s="44"/>
      <c r="O40" s="44"/>
      <c r="P40" s="44"/>
      <c r="Q40" s="44"/>
      <c r="R40" s="49"/>
      <c r="S40" s="16">
        <f t="shared" ref="S40:S48" si="7">SUM(E40:R40)</f>
        <v>0</v>
      </c>
      <c r="T40" s="10">
        <v>0</v>
      </c>
      <c r="U40" s="10"/>
      <c r="V40" s="10">
        <f t="shared" si="6"/>
        <v>0</v>
      </c>
    </row>
    <row r="41" spans="1:22" ht="13.5" customHeight="1" x14ac:dyDescent="0.25">
      <c r="A41" s="9">
        <v>35</v>
      </c>
      <c r="B41" s="245" t="s">
        <v>153</v>
      </c>
      <c r="C41" s="245"/>
      <c r="D41" s="12">
        <v>35</v>
      </c>
      <c r="E41" s="119">
        <v>77</v>
      </c>
      <c r="F41" s="119"/>
      <c r="G41" s="119">
        <v>77</v>
      </c>
      <c r="H41" s="119"/>
      <c r="I41" s="119"/>
      <c r="J41" s="119">
        <v>65</v>
      </c>
      <c r="K41" s="120"/>
      <c r="L41" s="44"/>
      <c r="M41" s="44"/>
      <c r="N41" s="44"/>
      <c r="O41" s="44">
        <v>77</v>
      </c>
      <c r="P41" s="44">
        <v>77</v>
      </c>
      <c r="Q41" s="44"/>
      <c r="R41" s="49"/>
      <c r="S41" s="16">
        <f t="shared" si="7"/>
        <v>373</v>
      </c>
      <c r="T41" s="10">
        <f t="shared" ref="T41:T47" si="8">S41-V41</f>
        <v>-117</v>
      </c>
      <c r="U41" s="10"/>
      <c r="V41" s="10">
        <v>490</v>
      </c>
    </row>
    <row r="42" spans="1:22" ht="14.25" customHeight="1" x14ac:dyDescent="0.25">
      <c r="A42" s="9">
        <v>36</v>
      </c>
      <c r="B42" s="245" t="s">
        <v>154</v>
      </c>
      <c r="C42" s="245"/>
      <c r="D42" s="12">
        <v>5</v>
      </c>
      <c r="E42" s="119"/>
      <c r="F42" s="119">
        <v>33</v>
      </c>
      <c r="G42" s="119"/>
      <c r="H42" s="119"/>
      <c r="I42" s="119"/>
      <c r="J42" s="119"/>
      <c r="K42" s="120"/>
      <c r="L42" s="44"/>
      <c r="M42" s="44">
        <v>33</v>
      </c>
      <c r="N42" s="44"/>
      <c r="O42" s="44"/>
      <c r="P42" s="44"/>
      <c r="Q42" s="44"/>
      <c r="R42" s="49"/>
      <c r="S42" s="16">
        <f t="shared" si="7"/>
        <v>66</v>
      </c>
      <c r="T42" s="10">
        <f t="shared" si="8"/>
        <v>-4</v>
      </c>
      <c r="U42" s="10"/>
      <c r="V42" s="10">
        <v>70</v>
      </c>
    </row>
    <row r="43" spans="1:22" ht="14.25" customHeight="1" x14ac:dyDescent="0.25">
      <c r="A43" s="9">
        <v>37</v>
      </c>
      <c r="B43" s="245" t="s">
        <v>75</v>
      </c>
      <c r="C43" s="245"/>
      <c r="D43" s="12">
        <v>250</v>
      </c>
      <c r="E43" s="119">
        <v>343</v>
      </c>
      <c r="F43" s="119">
        <v>75</v>
      </c>
      <c r="G43" s="119">
        <v>237</v>
      </c>
      <c r="H43" s="119">
        <v>288</v>
      </c>
      <c r="I43" s="119">
        <v>240</v>
      </c>
      <c r="J43" s="119">
        <v>229</v>
      </c>
      <c r="K43" s="120">
        <v>263</v>
      </c>
      <c r="L43" s="44">
        <v>463</v>
      </c>
      <c r="M43" s="44">
        <v>90</v>
      </c>
      <c r="N43" s="44">
        <v>206</v>
      </c>
      <c r="O43" s="44">
        <v>264</v>
      </c>
      <c r="P43" s="44">
        <v>250</v>
      </c>
      <c r="Q43" s="44">
        <v>295</v>
      </c>
      <c r="R43" s="49">
        <v>253</v>
      </c>
      <c r="S43" s="16">
        <f t="shared" si="7"/>
        <v>3496</v>
      </c>
      <c r="T43" s="60">
        <f>S43-V43</f>
        <v>-4</v>
      </c>
      <c r="U43" s="10"/>
      <c r="V43" s="10">
        <v>3500</v>
      </c>
    </row>
    <row r="44" spans="1:22" ht="14.25" customHeight="1" x14ac:dyDescent="0.25">
      <c r="A44" s="9"/>
      <c r="B44" s="245" t="s">
        <v>63</v>
      </c>
      <c r="C44" s="245"/>
      <c r="D44" s="12">
        <v>267</v>
      </c>
      <c r="E44" s="122">
        <v>365</v>
      </c>
      <c r="F44" s="122">
        <v>80</v>
      </c>
      <c r="G44" s="122">
        <v>253</v>
      </c>
      <c r="H44" s="122">
        <v>307</v>
      </c>
      <c r="I44" s="122">
        <v>256</v>
      </c>
      <c r="J44" s="122">
        <v>244</v>
      </c>
      <c r="K44" s="123">
        <v>280</v>
      </c>
      <c r="L44" s="19">
        <v>494</v>
      </c>
      <c r="M44" s="19">
        <v>96</v>
      </c>
      <c r="N44" s="19">
        <v>220</v>
      </c>
      <c r="O44" s="19">
        <v>282</v>
      </c>
      <c r="P44" s="19">
        <v>267</v>
      </c>
      <c r="Q44" s="19">
        <v>315</v>
      </c>
      <c r="R44" s="52">
        <v>269</v>
      </c>
      <c r="S44" s="17">
        <f t="shared" si="7"/>
        <v>3728</v>
      </c>
      <c r="T44" s="60">
        <f t="shared" si="8"/>
        <v>-10</v>
      </c>
      <c r="U44" s="13"/>
      <c r="V44" s="10">
        <v>3738</v>
      </c>
    </row>
    <row r="45" spans="1:22" ht="11.25" customHeight="1" x14ac:dyDescent="0.25">
      <c r="A45" s="9"/>
      <c r="B45" s="245" t="s">
        <v>64</v>
      </c>
      <c r="C45" s="245"/>
      <c r="D45" s="12">
        <v>286</v>
      </c>
      <c r="E45" s="122">
        <v>391</v>
      </c>
      <c r="F45" s="122">
        <v>86</v>
      </c>
      <c r="G45" s="122">
        <v>272</v>
      </c>
      <c r="H45" s="122">
        <v>328</v>
      </c>
      <c r="I45" s="122">
        <v>274</v>
      </c>
      <c r="J45" s="122">
        <v>261</v>
      </c>
      <c r="K45" s="123">
        <v>300</v>
      </c>
      <c r="L45" s="19">
        <v>529</v>
      </c>
      <c r="M45" s="19">
        <v>103</v>
      </c>
      <c r="N45" s="19">
        <v>237</v>
      </c>
      <c r="O45" s="19">
        <v>301</v>
      </c>
      <c r="P45" s="19">
        <v>286</v>
      </c>
      <c r="Q45" s="19">
        <v>338</v>
      </c>
      <c r="R45" s="52">
        <v>289</v>
      </c>
      <c r="S45" s="17">
        <f t="shared" si="7"/>
        <v>3995</v>
      </c>
      <c r="T45" s="60">
        <f t="shared" si="8"/>
        <v>-9</v>
      </c>
      <c r="U45" s="13"/>
      <c r="V45" s="10">
        <v>4004</v>
      </c>
    </row>
    <row r="46" spans="1:22" ht="12.75" customHeight="1" x14ac:dyDescent="0.25">
      <c r="A46" s="9"/>
      <c r="B46" s="245" t="s">
        <v>65</v>
      </c>
      <c r="C46" s="245"/>
      <c r="D46" s="12">
        <v>308</v>
      </c>
      <c r="E46" s="122">
        <v>422</v>
      </c>
      <c r="F46" s="122">
        <v>77</v>
      </c>
      <c r="G46" s="122">
        <v>292</v>
      </c>
      <c r="H46" s="122">
        <v>354</v>
      </c>
      <c r="I46" s="122">
        <v>295</v>
      </c>
      <c r="J46" s="122">
        <v>282</v>
      </c>
      <c r="K46" s="123">
        <v>323</v>
      </c>
      <c r="L46" s="19">
        <v>557</v>
      </c>
      <c r="M46" s="19">
        <v>77</v>
      </c>
      <c r="N46" s="19">
        <v>392</v>
      </c>
      <c r="O46" s="19">
        <v>254</v>
      </c>
      <c r="P46" s="19">
        <v>295</v>
      </c>
      <c r="Q46" s="19">
        <v>407</v>
      </c>
      <c r="R46" s="52">
        <v>277</v>
      </c>
      <c r="S46" s="17">
        <f t="shared" si="7"/>
        <v>4304</v>
      </c>
      <c r="T46" s="60">
        <f t="shared" si="8"/>
        <v>-8</v>
      </c>
      <c r="U46" s="13"/>
      <c r="V46" s="10">
        <v>4312</v>
      </c>
    </row>
    <row r="47" spans="1:22" ht="12.75" customHeight="1" x14ac:dyDescent="0.25">
      <c r="A47" s="9"/>
      <c r="B47" s="245" t="s">
        <v>66</v>
      </c>
      <c r="C47" s="245"/>
      <c r="D47" s="12">
        <v>334</v>
      </c>
      <c r="E47" s="122">
        <v>457</v>
      </c>
      <c r="F47" s="122">
        <v>100</v>
      </c>
      <c r="G47" s="122">
        <v>317</v>
      </c>
      <c r="H47" s="122">
        <v>383</v>
      </c>
      <c r="I47" s="122">
        <v>320</v>
      </c>
      <c r="J47" s="122">
        <v>305</v>
      </c>
      <c r="K47" s="123">
        <v>350</v>
      </c>
      <c r="L47" s="19">
        <v>616</v>
      </c>
      <c r="M47" s="19">
        <v>120</v>
      </c>
      <c r="N47" s="19">
        <v>275</v>
      </c>
      <c r="O47" s="19">
        <v>351</v>
      </c>
      <c r="P47" s="19">
        <v>333</v>
      </c>
      <c r="Q47" s="19">
        <v>393</v>
      </c>
      <c r="R47" s="52">
        <v>337</v>
      </c>
      <c r="S47" s="17">
        <f t="shared" si="7"/>
        <v>4657</v>
      </c>
      <c r="T47" s="60">
        <f t="shared" si="8"/>
        <v>-19</v>
      </c>
      <c r="U47" s="13"/>
      <c r="V47" s="10">
        <v>4676</v>
      </c>
    </row>
    <row r="48" spans="1:22" ht="12" customHeight="1" x14ac:dyDescent="0.25">
      <c r="A48" s="9">
        <v>38</v>
      </c>
      <c r="B48" s="245" t="s">
        <v>58</v>
      </c>
      <c r="C48" s="245"/>
      <c r="D48" s="12">
        <v>6</v>
      </c>
      <c r="E48" s="122">
        <v>6</v>
      </c>
      <c r="F48" s="122">
        <v>6</v>
      </c>
      <c r="G48" s="122">
        <v>6</v>
      </c>
      <c r="H48" s="122">
        <v>6</v>
      </c>
      <c r="I48" s="122">
        <v>6</v>
      </c>
      <c r="J48" s="122">
        <v>6</v>
      </c>
      <c r="K48" s="123">
        <v>6</v>
      </c>
      <c r="L48" s="19">
        <v>6</v>
      </c>
      <c r="M48" s="19">
        <v>6</v>
      </c>
      <c r="N48" s="19">
        <v>6</v>
      </c>
      <c r="O48" s="19">
        <v>6</v>
      </c>
      <c r="P48" s="19">
        <v>6</v>
      </c>
      <c r="Q48" s="19">
        <v>6</v>
      </c>
      <c r="R48" s="52">
        <v>6</v>
      </c>
      <c r="S48" s="17">
        <f t="shared" si="7"/>
        <v>84</v>
      </c>
      <c r="T48" s="13">
        <f>S48-V48</f>
        <v>0</v>
      </c>
      <c r="U48" s="13"/>
      <c r="V48" s="10">
        <v>84</v>
      </c>
    </row>
    <row r="49" spans="1:22" ht="12.75" customHeight="1" x14ac:dyDescent="0.25">
      <c r="A49" s="9">
        <v>39</v>
      </c>
      <c r="B49" s="245" t="s">
        <v>67</v>
      </c>
      <c r="C49" s="245"/>
      <c r="D49" s="12">
        <v>135</v>
      </c>
      <c r="E49" s="122"/>
      <c r="F49" s="122">
        <v>310</v>
      </c>
      <c r="G49" s="122">
        <v>280</v>
      </c>
      <c r="H49" s="122">
        <v>150</v>
      </c>
      <c r="I49" s="122">
        <v>50</v>
      </c>
      <c r="J49" s="122">
        <v>60</v>
      </c>
      <c r="K49" s="123">
        <v>150</v>
      </c>
      <c r="L49" s="19">
        <v>50</v>
      </c>
      <c r="M49" s="19">
        <v>310</v>
      </c>
      <c r="N49" s="19"/>
      <c r="O49" s="19">
        <v>150</v>
      </c>
      <c r="P49" s="19"/>
      <c r="Q49" s="19">
        <v>210</v>
      </c>
      <c r="R49" s="52">
        <v>100</v>
      </c>
      <c r="S49" s="17">
        <f t="shared" ref="S49:S57" si="9">SUM(E49:R49)</f>
        <v>1820</v>
      </c>
      <c r="T49" s="13">
        <f t="shared" ref="T49:T57" si="10">S49-V49</f>
        <v>-70</v>
      </c>
      <c r="U49" s="13"/>
      <c r="V49" s="10">
        <v>1890</v>
      </c>
    </row>
    <row r="50" spans="1:22" ht="12" customHeight="1" x14ac:dyDescent="0.25">
      <c r="A50" s="9">
        <v>40</v>
      </c>
      <c r="B50" s="245" t="s">
        <v>68</v>
      </c>
      <c r="C50" s="245"/>
      <c r="D50" s="12">
        <v>34</v>
      </c>
      <c r="E50" s="122"/>
      <c r="F50" s="122">
        <v>107</v>
      </c>
      <c r="G50" s="122"/>
      <c r="H50" s="122"/>
      <c r="I50" s="122"/>
      <c r="J50" s="151">
        <v>130</v>
      </c>
      <c r="K50" s="123"/>
      <c r="L50" s="19"/>
      <c r="M50" s="19">
        <v>107</v>
      </c>
      <c r="N50" s="19"/>
      <c r="O50" s="19"/>
      <c r="P50" s="19"/>
      <c r="Q50" s="19"/>
      <c r="R50" s="52">
        <v>107</v>
      </c>
      <c r="S50" s="17">
        <f t="shared" si="9"/>
        <v>451</v>
      </c>
      <c r="T50" s="115">
        <f t="shared" si="10"/>
        <v>-25</v>
      </c>
      <c r="U50" s="13"/>
      <c r="V50" s="10">
        <v>476</v>
      </c>
    </row>
    <row r="51" spans="1:22" x14ac:dyDescent="0.25">
      <c r="A51" s="9">
        <v>41</v>
      </c>
      <c r="B51" s="245" t="s">
        <v>69</v>
      </c>
      <c r="C51" s="245"/>
      <c r="D51" s="12">
        <v>70</v>
      </c>
      <c r="E51" s="122">
        <v>60</v>
      </c>
      <c r="F51" s="122">
        <v>37</v>
      </c>
      <c r="G51" s="122">
        <v>53</v>
      </c>
      <c r="H51" s="122">
        <v>114</v>
      </c>
      <c r="I51" s="122">
        <v>57</v>
      </c>
      <c r="J51" s="122">
        <v>54</v>
      </c>
      <c r="K51" s="123">
        <v>107</v>
      </c>
      <c r="L51" s="19">
        <v>57</v>
      </c>
      <c r="M51" s="19">
        <v>37</v>
      </c>
      <c r="N51" s="19">
        <v>87</v>
      </c>
      <c r="O51" s="19">
        <v>80</v>
      </c>
      <c r="P51" s="19">
        <v>53</v>
      </c>
      <c r="Q51" s="19">
        <v>60</v>
      </c>
      <c r="R51" s="52">
        <v>107</v>
      </c>
      <c r="S51" s="17">
        <f t="shared" si="9"/>
        <v>963</v>
      </c>
      <c r="T51" s="13">
        <f t="shared" si="10"/>
        <v>-17</v>
      </c>
      <c r="U51" s="13"/>
      <c r="V51" s="10">
        <v>980</v>
      </c>
    </row>
    <row r="52" spans="1:22" x14ac:dyDescent="0.25">
      <c r="A52" s="9">
        <v>42</v>
      </c>
      <c r="B52" s="245" t="s">
        <v>70</v>
      </c>
      <c r="C52" s="245"/>
      <c r="D52" s="12">
        <v>24</v>
      </c>
      <c r="E52" s="123">
        <v>22</v>
      </c>
      <c r="F52" s="123">
        <v>26</v>
      </c>
      <c r="G52" s="123">
        <v>20</v>
      </c>
      <c r="H52" s="123">
        <v>32</v>
      </c>
      <c r="I52" s="123">
        <v>22</v>
      </c>
      <c r="J52" s="123">
        <v>25</v>
      </c>
      <c r="K52" s="123">
        <v>22</v>
      </c>
      <c r="L52" s="52">
        <v>22</v>
      </c>
      <c r="M52" s="52">
        <v>26</v>
      </c>
      <c r="N52" s="52">
        <v>32</v>
      </c>
      <c r="O52" s="52">
        <v>22</v>
      </c>
      <c r="P52" s="52">
        <v>22</v>
      </c>
      <c r="Q52" s="52">
        <v>25</v>
      </c>
      <c r="R52" s="52">
        <v>18</v>
      </c>
      <c r="S52" s="17">
        <f t="shared" si="9"/>
        <v>336</v>
      </c>
      <c r="T52" s="52">
        <f t="shared" si="10"/>
        <v>0</v>
      </c>
      <c r="U52" s="13"/>
      <c r="V52" s="10">
        <v>336</v>
      </c>
    </row>
    <row r="53" spans="1:22" x14ac:dyDescent="0.25">
      <c r="A53" s="9">
        <v>43</v>
      </c>
      <c r="B53" s="245" t="s">
        <v>77</v>
      </c>
      <c r="C53" s="245"/>
      <c r="D53" s="12">
        <v>10</v>
      </c>
      <c r="E53" s="123">
        <v>25</v>
      </c>
      <c r="F53" s="123">
        <v>25</v>
      </c>
      <c r="G53" s="123"/>
      <c r="H53" s="123"/>
      <c r="I53" s="123">
        <v>25</v>
      </c>
      <c r="J53" s="123"/>
      <c r="K53" s="123"/>
      <c r="L53" s="52">
        <v>25</v>
      </c>
      <c r="M53" s="52">
        <v>25</v>
      </c>
      <c r="N53" s="52"/>
      <c r="O53" s="52"/>
      <c r="P53" s="52">
        <v>25</v>
      </c>
      <c r="Q53" s="52"/>
      <c r="R53" s="52"/>
      <c r="S53" s="17">
        <f t="shared" si="9"/>
        <v>150</v>
      </c>
      <c r="T53" s="13">
        <f t="shared" si="10"/>
        <v>10</v>
      </c>
      <c r="U53" s="13"/>
      <c r="V53" s="10">
        <v>140</v>
      </c>
    </row>
    <row r="54" spans="1:22" ht="12.75" customHeight="1" x14ac:dyDescent="0.25">
      <c r="A54" s="9">
        <v>44</v>
      </c>
      <c r="B54" s="252" t="s">
        <v>71</v>
      </c>
      <c r="C54" s="252"/>
      <c r="D54" s="12">
        <v>100</v>
      </c>
      <c r="E54" s="122">
        <v>230</v>
      </c>
      <c r="F54" s="122"/>
      <c r="G54" s="122"/>
      <c r="H54" s="122"/>
      <c r="I54" s="122">
        <v>230</v>
      </c>
      <c r="J54" s="122"/>
      <c r="K54" s="122">
        <v>230</v>
      </c>
      <c r="L54" s="19">
        <v>230</v>
      </c>
      <c r="M54" s="19"/>
      <c r="N54" s="19"/>
      <c r="O54" s="19"/>
      <c r="P54" s="19">
        <v>230</v>
      </c>
      <c r="Q54" s="19"/>
      <c r="R54" s="19">
        <v>230</v>
      </c>
      <c r="S54" s="17">
        <f t="shared" si="9"/>
        <v>1380</v>
      </c>
      <c r="T54" s="13">
        <f t="shared" si="10"/>
        <v>-20</v>
      </c>
      <c r="U54" s="11"/>
      <c r="V54" s="10">
        <v>1400</v>
      </c>
    </row>
    <row r="55" spans="1:22" ht="12.75" customHeight="1" x14ac:dyDescent="0.25">
      <c r="A55" s="9">
        <v>45</v>
      </c>
      <c r="B55" s="252" t="s">
        <v>72</v>
      </c>
      <c r="C55" s="252"/>
      <c r="D55" s="12">
        <v>10</v>
      </c>
      <c r="E55" s="122"/>
      <c r="F55" s="122"/>
      <c r="G55" s="122">
        <v>20</v>
      </c>
      <c r="H55" s="122"/>
      <c r="I55" s="122">
        <v>20</v>
      </c>
      <c r="J55" s="122"/>
      <c r="K55" s="122"/>
      <c r="L55" s="19"/>
      <c r="M55" s="19"/>
      <c r="N55" s="19">
        <v>20</v>
      </c>
      <c r="O55" s="19"/>
      <c r="P55" s="19">
        <v>20</v>
      </c>
      <c r="Q55" s="19"/>
      <c r="R55" s="19"/>
      <c r="S55" s="17">
        <f t="shared" si="9"/>
        <v>80</v>
      </c>
      <c r="T55" s="13">
        <f t="shared" si="10"/>
        <v>-60</v>
      </c>
      <c r="U55" s="11"/>
      <c r="V55" s="10">
        <v>140</v>
      </c>
    </row>
    <row r="56" spans="1:22" ht="12.75" customHeight="1" x14ac:dyDescent="0.25">
      <c r="A56" s="9">
        <v>46</v>
      </c>
      <c r="B56" s="252" t="s">
        <v>73</v>
      </c>
      <c r="C56" s="252"/>
      <c r="D56" s="12">
        <v>20.399999999999999</v>
      </c>
      <c r="E56" s="122">
        <v>21</v>
      </c>
      <c r="F56" s="122"/>
      <c r="G56" s="122"/>
      <c r="H56" s="122">
        <v>21</v>
      </c>
      <c r="I56" s="122"/>
      <c r="J56" s="122">
        <v>21</v>
      </c>
      <c r="K56" s="122">
        <v>21</v>
      </c>
      <c r="L56" s="19">
        <v>21</v>
      </c>
      <c r="M56" s="19"/>
      <c r="N56" s="19"/>
      <c r="O56" s="19">
        <v>21</v>
      </c>
      <c r="P56" s="19"/>
      <c r="Q56" s="19">
        <v>21</v>
      </c>
      <c r="R56" s="19">
        <v>21</v>
      </c>
      <c r="S56" s="17">
        <f t="shared" si="9"/>
        <v>168</v>
      </c>
      <c r="T56" s="13">
        <f t="shared" si="10"/>
        <v>-117.60000000000002</v>
      </c>
      <c r="U56" s="11"/>
      <c r="V56" s="10">
        <v>285.60000000000002</v>
      </c>
    </row>
    <row r="57" spans="1:22" ht="13.5" customHeight="1" x14ac:dyDescent="0.25">
      <c r="A57" s="9">
        <v>47</v>
      </c>
      <c r="B57" s="252" t="s">
        <v>76</v>
      </c>
      <c r="C57" s="252"/>
      <c r="D57" s="12">
        <v>150</v>
      </c>
      <c r="E57" s="122">
        <v>167</v>
      </c>
      <c r="F57" s="122"/>
      <c r="G57" s="122">
        <v>250</v>
      </c>
      <c r="H57" s="122">
        <v>170</v>
      </c>
      <c r="I57" s="122">
        <v>250</v>
      </c>
      <c r="J57" s="122">
        <v>170</v>
      </c>
      <c r="K57" s="122">
        <v>167</v>
      </c>
      <c r="L57" s="19">
        <v>167</v>
      </c>
      <c r="M57" s="19"/>
      <c r="N57" s="19">
        <v>170</v>
      </c>
      <c r="O57" s="19">
        <v>250</v>
      </c>
      <c r="P57" s="19"/>
      <c r="Q57" s="19">
        <v>170</v>
      </c>
      <c r="R57" s="19">
        <v>167</v>
      </c>
      <c r="S57" s="17">
        <f t="shared" si="9"/>
        <v>2098</v>
      </c>
      <c r="T57" s="13">
        <f t="shared" si="10"/>
        <v>-2</v>
      </c>
      <c r="U57" s="11"/>
      <c r="V57" s="10">
        <v>2100</v>
      </c>
    </row>
  </sheetData>
  <mergeCells count="67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sqref="A1:R1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>
        <v>10</v>
      </c>
    </row>
    <row r="2" spans="1:19" x14ac:dyDescent="0.25">
      <c r="A2" s="229" t="s">
        <v>287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9" x14ac:dyDescent="0.25">
      <c r="A3" s="229" t="s">
        <v>147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9" ht="28.35" customHeight="1" x14ac:dyDescent="0.25">
      <c r="A4" s="237" t="s">
        <v>33</v>
      </c>
      <c r="B4" s="238" t="s">
        <v>34</v>
      </c>
      <c r="C4" s="238"/>
      <c r="D4" s="253" t="s">
        <v>35</v>
      </c>
      <c r="E4" s="241" t="s">
        <v>139</v>
      </c>
      <c r="F4" s="241" t="s">
        <v>140</v>
      </c>
      <c r="G4" s="241" t="s">
        <v>141</v>
      </c>
      <c r="H4" s="241" t="s">
        <v>142</v>
      </c>
      <c r="I4" s="241" t="s">
        <v>143</v>
      </c>
      <c r="J4" s="241" t="s">
        <v>144</v>
      </c>
      <c r="K4" s="257" t="s">
        <v>145</v>
      </c>
      <c r="L4" s="257" t="s">
        <v>136</v>
      </c>
      <c r="M4" s="257" t="s">
        <v>137</v>
      </c>
      <c r="N4" s="254" t="s">
        <v>138</v>
      </c>
      <c r="O4" s="253" t="s">
        <v>36</v>
      </c>
      <c r="P4" s="242" t="s">
        <v>78</v>
      </c>
      <c r="Q4" s="241"/>
      <c r="R4" s="241" t="s">
        <v>146</v>
      </c>
    </row>
    <row r="5" spans="1:19" ht="28.35" customHeight="1" x14ac:dyDescent="0.25">
      <c r="A5" s="237"/>
      <c r="B5" s="238"/>
      <c r="C5" s="238"/>
      <c r="D5" s="253"/>
      <c r="E5" s="241"/>
      <c r="F5" s="241"/>
      <c r="G5" s="241"/>
      <c r="H5" s="241"/>
      <c r="I5" s="241"/>
      <c r="J5" s="241"/>
      <c r="K5" s="258"/>
      <c r="L5" s="258"/>
      <c r="M5" s="258"/>
      <c r="N5" s="255"/>
      <c r="O5" s="253"/>
      <c r="P5" s="243"/>
      <c r="Q5" s="241"/>
      <c r="R5" s="241"/>
    </row>
    <row r="6" spans="1:19" ht="16.5" customHeight="1" x14ac:dyDescent="0.25">
      <c r="A6" s="237"/>
      <c r="B6" s="238"/>
      <c r="C6" s="238"/>
      <c r="D6" s="253"/>
      <c r="E6" s="241"/>
      <c r="F6" s="241"/>
      <c r="G6" s="241"/>
      <c r="H6" s="241"/>
      <c r="I6" s="241"/>
      <c r="J6" s="241"/>
      <c r="K6" s="259"/>
      <c r="L6" s="259"/>
      <c r="M6" s="259"/>
      <c r="N6" s="256"/>
      <c r="O6" s="253"/>
      <c r="P6" s="244"/>
      <c r="Q6" s="241"/>
      <c r="R6" s="241"/>
    </row>
    <row r="7" spans="1:19" ht="12.75" customHeight="1" x14ac:dyDescent="0.25">
      <c r="A7" s="9">
        <v>1</v>
      </c>
      <c r="B7" s="245" t="s">
        <v>12</v>
      </c>
      <c r="C7" s="245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-1200</v>
      </c>
      <c r="Q7" s="10"/>
      <c r="R7" s="60">
        <f>D7*S1</f>
        <v>1500</v>
      </c>
    </row>
    <row r="8" spans="1:19" ht="12.75" customHeight="1" x14ac:dyDescent="0.25">
      <c r="A8" s="9">
        <v>2</v>
      </c>
      <c r="B8" s="245" t="s">
        <v>37</v>
      </c>
      <c r="C8" s="245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-1500</v>
      </c>
      <c r="Q8" s="10"/>
      <c r="R8" s="10">
        <f t="shared" ref="R8:R39" si="1">D8*S$1</f>
        <v>1500</v>
      </c>
    </row>
    <row r="9" spans="1:19" ht="12.75" customHeight="1" x14ac:dyDescent="0.25">
      <c r="A9" s="9">
        <v>3</v>
      </c>
      <c r="B9" s="245" t="s">
        <v>38</v>
      </c>
      <c r="C9" s="245"/>
      <c r="D9" s="12">
        <v>4</v>
      </c>
      <c r="E9" s="44"/>
      <c r="F9" s="44"/>
      <c r="G9" s="44"/>
      <c r="H9" s="44"/>
      <c r="I9" s="44"/>
      <c r="J9" s="44"/>
      <c r="K9" s="44"/>
      <c r="L9" s="44"/>
      <c r="M9" s="44"/>
      <c r="N9" s="49"/>
      <c r="O9" s="16">
        <f>SUM(E9:N9)</f>
        <v>0</v>
      </c>
      <c r="P9" s="10">
        <f t="shared" si="0"/>
        <v>-40</v>
      </c>
      <c r="Q9" s="10"/>
      <c r="R9" s="10">
        <f t="shared" si="1"/>
        <v>40</v>
      </c>
    </row>
    <row r="10" spans="1:19" ht="12.75" customHeight="1" x14ac:dyDescent="0.25">
      <c r="A10" s="9">
        <v>4</v>
      </c>
      <c r="B10" s="245" t="s">
        <v>39</v>
      </c>
      <c r="C10" s="245"/>
      <c r="D10" s="12">
        <v>80</v>
      </c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16"/>
      <c r="P10" s="10">
        <f>(O11+O12+O13+O14+O15+O16+O17+O18+O19)-R10</f>
        <v>-800</v>
      </c>
      <c r="Q10" s="10"/>
      <c r="R10" s="10">
        <f t="shared" si="1"/>
        <v>800</v>
      </c>
    </row>
    <row r="11" spans="1:19" ht="12.75" customHeight="1" x14ac:dyDescent="0.25">
      <c r="A11" s="9">
        <v>5</v>
      </c>
      <c r="B11" s="245" t="s">
        <v>40</v>
      </c>
      <c r="C11" s="245"/>
      <c r="D11" s="12">
        <v>15</v>
      </c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16">
        <f t="shared" ref="O11:O51" si="2">SUM(E11:N11)</f>
        <v>0</v>
      </c>
      <c r="P11" s="10"/>
      <c r="Q11" s="10"/>
      <c r="R11" s="10">
        <f t="shared" si="1"/>
        <v>150</v>
      </c>
      <c r="S11">
        <v>0</v>
      </c>
    </row>
    <row r="12" spans="1:19" ht="12.75" customHeight="1" x14ac:dyDescent="0.25">
      <c r="A12" s="9">
        <v>6</v>
      </c>
      <c r="B12" s="245" t="s">
        <v>128</v>
      </c>
      <c r="C12" s="245"/>
      <c r="D12" s="12">
        <v>8</v>
      </c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16">
        <f t="shared" si="2"/>
        <v>0</v>
      </c>
      <c r="P12" s="10"/>
      <c r="Q12" s="10"/>
      <c r="R12" s="10">
        <f t="shared" si="1"/>
        <v>80</v>
      </c>
    </row>
    <row r="13" spans="1:19" ht="12.75" customHeight="1" x14ac:dyDescent="0.25">
      <c r="A13" s="9">
        <v>7</v>
      </c>
      <c r="B13" s="245" t="s">
        <v>41</v>
      </c>
      <c r="C13" s="245"/>
      <c r="D13" s="12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16">
        <f t="shared" si="2"/>
        <v>0</v>
      </c>
      <c r="P13" s="10"/>
      <c r="Q13" s="10"/>
      <c r="R13" s="10">
        <f t="shared" si="1"/>
        <v>100</v>
      </c>
    </row>
    <row r="14" spans="1:19" ht="12.75" customHeight="1" x14ac:dyDescent="0.25">
      <c r="A14" s="9">
        <v>8</v>
      </c>
      <c r="B14" s="245" t="s">
        <v>42</v>
      </c>
      <c r="C14" s="245"/>
      <c r="D14" s="12">
        <v>14</v>
      </c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16">
        <f t="shared" si="2"/>
        <v>0</v>
      </c>
      <c r="P14" s="10"/>
      <c r="Q14" s="10"/>
      <c r="R14" s="10">
        <f t="shared" si="1"/>
        <v>140</v>
      </c>
    </row>
    <row r="15" spans="1:19" ht="12.75" customHeight="1" x14ac:dyDescent="0.25">
      <c r="A15" s="9">
        <v>9</v>
      </c>
      <c r="B15" s="245" t="s">
        <v>43</v>
      </c>
      <c r="C15" s="245"/>
      <c r="D15" s="12">
        <v>14</v>
      </c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16">
        <f t="shared" si="2"/>
        <v>0</v>
      </c>
      <c r="P15" s="10"/>
      <c r="Q15" s="10"/>
      <c r="R15" s="10">
        <f t="shared" si="1"/>
        <v>140</v>
      </c>
    </row>
    <row r="16" spans="1:19" ht="12.75" customHeight="1" x14ac:dyDescent="0.25">
      <c r="A16" s="9">
        <v>10</v>
      </c>
      <c r="B16" s="245" t="s">
        <v>44</v>
      </c>
      <c r="C16" s="245"/>
      <c r="D16" s="12">
        <v>7</v>
      </c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16">
        <f t="shared" si="2"/>
        <v>0</v>
      </c>
      <c r="P16" s="10"/>
      <c r="Q16" s="10"/>
      <c r="R16" s="10">
        <f t="shared" si="1"/>
        <v>70</v>
      </c>
    </row>
    <row r="17" spans="1:18" ht="12.75" customHeight="1" x14ac:dyDescent="0.25">
      <c r="A17" s="9">
        <v>11</v>
      </c>
      <c r="B17" s="245" t="s">
        <v>45</v>
      </c>
      <c r="C17" s="245"/>
      <c r="D17" s="12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16">
        <f t="shared" si="2"/>
        <v>0</v>
      </c>
      <c r="P17" s="10"/>
      <c r="Q17" s="10"/>
      <c r="R17" s="10">
        <f t="shared" si="1"/>
        <v>40</v>
      </c>
    </row>
    <row r="18" spans="1:18" ht="12.75" customHeight="1" x14ac:dyDescent="0.25">
      <c r="A18" s="9">
        <v>12</v>
      </c>
      <c r="B18" s="245" t="s">
        <v>46</v>
      </c>
      <c r="C18" s="245"/>
      <c r="D18" s="12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16">
        <f t="shared" si="2"/>
        <v>0</v>
      </c>
      <c r="P18" s="10"/>
      <c r="Q18" s="10"/>
      <c r="R18" s="10">
        <f t="shared" si="1"/>
        <v>80</v>
      </c>
    </row>
    <row r="19" spans="1:18" ht="12.75" customHeight="1" x14ac:dyDescent="0.25">
      <c r="A19" s="9">
        <v>13</v>
      </c>
      <c r="B19" s="245"/>
      <c r="C19" s="245"/>
      <c r="D19" s="12"/>
      <c r="E19" s="44"/>
      <c r="F19" s="44"/>
      <c r="G19" s="44"/>
      <c r="H19" s="44"/>
      <c r="I19" s="44"/>
      <c r="J19" s="44"/>
      <c r="K19" s="44"/>
      <c r="L19" s="44"/>
      <c r="M19" s="44"/>
      <c r="N19" s="49"/>
      <c r="O19" s="16">
        <f t="shared" si="2"/>
        <v>0</v>
      </c>
      <c r="P19" s="10"/>
      <c r="Q19" s="10"/>
      <c r="R19" s="10">
        <f t="shared" si="1"/>
        <v>0</v>
      </c>
    </row>
    <row r="20" spans="1:18" ht="12.75" customHeight="1" x14ac:dyDescent="0.25">
      <c r="A20" s="9">
        <v>14</v>
      </c>
      <c r="B20" s="245" t="s">
        <v>47</v>
      </c>
      <c r="C20" s="245"/>
      <c r="D20" s="12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9"/>
      <c r="O20" s="16">
        <f t="shared" si="2"/>
        <v>0</v>
      </c>
      <c r="P20" s="10">
        <f>O20-R20</f>
        <v>-200</v>
      </c>
      <c r="Q20" s="10"/>
      <c r="R20" s="10">
        <f t="shared" si="1"/>
        <v>200</v>
      </c>
    </row>
    <row r="21" spans="1:18" ht="12.75" customHeight="1" x14ac:dyDescent="0.25">
      <c r="A21" s="9">
        <v>15</v>
      </c>
      <c r="B21" s="245" t="s">
        <v>48</v>
      </c>
      <c r="C21" s="245"/>
      <c r="D21" s="12">
        <v>114.7</v>
      </c>
      <c r="E21" s="44"/>
      <c r="F21" s="44"/>
      <c r="G21" s="44"/>
      <c r="H21" s="44"/>
      <c r="I21" s="44"/>
      <c r="J21" s="44"/>
      <c r="K21" s="44"/>
      <c r="L21" s="44"/>
      <c r="M21" s="44"/>
      <c r="N21" s="49"/>
      <c r="O21" s="16">
        <f t="shared" si="2"/>
        <v>0</v>
      </c>
      <c r="P21" s="10">
        <f t="shared" ref="P21:P35" si="3">O21-R21</f>
        <v>-1147</v>
      </c>
      <c r="Q21" s="10"/>
      <c r="R21" s="10">
        <f t="shared" si="1"/>
        <v>1147</v>
      </c>
    </row>
    <row r="22" spans="1:18" ht="12.75" customHeight="1" x14ac:dyDescent="0.25">
      <c r="A22" s="9">
        <v>16</v>
      </c>
      <c r="B22" s="245" t="s">
        <v>49</v>
      </c>
      <c r="C22" s="245"/>
      <c r="D22" s="12">
        <v>25</v>
      </c>
      <c r="E22" s="44"/>
      <c r="F22" s="44"/>
      <c r="G22" s="44"/>
      <c r="H22" s="44"/>
      <c r="I22" s="44"/>
      <c r="J22" s="44"/>
      <c r="K22" s="44"/>
      <c r="L22" s="44"/>
      <c r="M22" s="44"/>
      <c r="N22" s="49"/>
      <c r="O22" s="16">
        <f t="shared" si="2"/>
        <v>0</v>
      </c>
      <c r="P22" s="10">
        <f t="shared" si="3"/>
        <v>-250</v>
      </c>
      <c r="Q22" s="10"/>
      <c r="R22" s="10">
        <f t="shared" si="1"/>
        <v>250</v>
      </c>
    </row>
    <row r="23" spans="1:18" ht="12.75" customHeight="1" x14ac:dyDescent="0.25">
      <c r="A23" s="9">
        <v>17</v>
      </c>
      <c r="B23" s="245" t="s">
        <v>30</v>
      </c>
      <c r="C23" s="245"/>
      <c r="D23" s="12">
        <v>12</v>
      </c>
      <c r="E23" s="44"/>
      <c r="F23" s="44"/>
      <c r="G23" s="44"/>
      <c r="H23" s="44"/>
      <c r="I23" s="44"/>
      <c r="J23" s="44"/>
      <c r="K23" s="44"/>
      <c r="L23" s="44"/>
      <c r="M23" s="44"/>
      <c r="N23" s="49"/>
      <c r="O23" s="16">
        <f t="shared" si="2"/>
        <v>0</v>
      </c>
      <c r="P23" s="10">
        <f t="shared" si="3"/>
        <v>-120</v>
      </c>
      <c r="Q23" s="10"/>
      <c r="R23" s="10">
        <f t="shared" si="1"/>
        <v>120</v>
      </c>
    </row>
    <row r="24" spans="1:18" ht="12.75" customHeight="1" x14ac:dyDescent="0.25">
      <c r="A24" s="9">
        <v>18</v>
      </c>
      <c r="B24" s="245" t="s">
        <v>148</v>
      </c>
      <c r="C24" s="245"/>
      <c r="D24" s="12">
        <v>59.1</v>
      </c>
      <c r="E24" s="44"/>
      <c r="F24" s="44"/>
      <c r="G24" s="44"/>
      <c r="H24" s="44"/>
      <c r="I24" s="44"/>
      <c r="J24" s="44"/>
      <c r="K24" s="44"/>
      <c r="L24" s="44"/>
      <c r="M24" s="44"/>
      <c r="N24" s="49"/>
      <c r="O24" s="16">
        <f t="shared" si="2"/>
        <v>0</v>
      </c>
      <c r="P24" s="10">
        <f t="shared" si="3"/>
        <v>-591</v>
      </c>
      <c r="Q24" s="10"/>
      <c r="R24" s="10">
        <f t="shared" si="1"/>
        <v>591</v>
      </c>
    </row>
    <row r="25" spans="1:18" ht="12.75" customHeight="1" x14ac:dyDescent="0.25">
      <c r="A25" s="9">
        <v>19</v>
      </c>
      <c r="B25" s="245" t="s">
        <v>50</v>
      </c>
      <c r="C25" s="245"/>
      <c r="D25" s="12">
        <v>10</v>
      </c>
      <c r="E25" s="44"/>
      <c r="F25" s="44"/>
      <c r="G25" s="44"/>
      <c r="H25" s="44"/>
      <c r="I25" s="44"/>
      <c r="J25" s="44"/>
      <c r="K25" s="44"/>
      <c r="L25" s="44"/>
      <c r="M25" s="44"/>
      <c r="N25" s="49"/>
      <c r="O25" s="16">
        <f t="shared" si="2"/>
        <v>0</v>
      </c>
      <c r="P25" s="10">
        <f t="shared" si="3"/>
        <v>-100</v>
      </c>
      <c r="Q25" s="10"/>
      <c r="R25" s="10">
        <f t="shared" si="1"/>
        <v>100</v>
      </c>
    </row>
    <row r="26" spans="1:18" ht="12.75" customHeight="1" x14ac:dyDescent="0.25">
      <c r="A26" s="9">
        <v>20</v>
      </c>
      <c r="B26" s="245" t="s">
        <v>51</v>
      </c>
      <c r="C26" s="245"/>
      <c r="D26" s="12">
        <v>20</v>
      </c>
      <c r="E26" s="44"/>
      <c r="F26" s="44"/>
      <c r="G26" s="44"/>
      <c r="H26" s="44"/>
      <c r="I26" s="44"/>
      <c r="J26" s="44"/>
      <c r="K26" s="44"/>
      <c r="L26" s="44"/>
      <c r="M26" s="44"/>
      <c r="N26" s="49"/>
      <c r="O26" s="16">
        <f t="shared" si="2"/>
        <v>0</v>
      </c>
      <c r="P26" s="10">
        <f t="shared" si="3"/>
        <v>-200</v>
      </c>
      <c r="Q26" s="10"/>
      <c r="R26" s="10">
        <f t="shared" si="1"/>
        <v>200</v>
      </c>
    </row>
    <row r="27" spans="1:18" ht="12.75" customHeight="1" x14ac:dyDescent="0.25">
      <c r="A27" s="9">
        <v>21</v>
      </c>
      <c r="B27" s="245" t="s">
        <v>125</v>
      </c>
      <c r="C27" s="245"/>
      <c r="D27" s="12">
        <v>23</v>
      </c>
      <c r="E27" s="44"/>
      <c r="F27" s="44"/>
      <c r="G27" s="44"/>
      <c r="H27" s="44"/>
      <c r="I27" s="44"/>
      <c r="J27" s="44"/>
      <c r="K27" s="44"/>
      <c r="L27" s="44"/>
      <c r="M27" s="44"/>
      <c r="N27" s="49"/>
      <c r="O27" s="16">
        <f t="shared" si="2"/>
        <v>0</v>
      </c>
      <c r="P27" s="10">
        <f t="shared" si="3"/>
        <v>-230</v>
      </c>
      <c r="Q27" s="10"/>
      <c r="R27" s="10">
        <f t="shared" si="1"/>
        <v>230</v>
      </c>
    </row>
    <row r="28" spans="1:18" ht="12.75" customHeight="1" x14ac:dyDescent="0.25">
      <c r="A28" s="9">
        <v>22</v>
      </c>
      <c r="B28" s="245" t="s">
        <v>52</v>
      </c>
      <c r="C28" s="245"/>
      <c r="D28" s="12">
        <v>125</v>
      </c>
      <c r="E28" s="44"/>
      <c r="F28" s="44"/>
      <c r="G28" s="44"/>
      <c r="H28" s="44"/>
      <c r="I28" s="44"/>
      <c r="J28" s="44"/>
      <c r="K28" s="44"/>
      <c r="L28" s="44"/>
      <c r="M28" s="44"/>
      <c r="N28" s="49"/>
      <c r="O28" s="16">
        <f t="shared" si="2"/>
        <v>0</v>
      </c>
      <c r="P28" s="10">
        <f t="shared" si="3"/>
        <v>-1250</v>
      </c>
      <c r="Q28" s="10"/>
      <c r="R28" s="10">
        <f t="shared" si="1"/>
        <v>1250</v>
      </c>
    </row>
    <row r="29" spans="1:18" ht="12.75" customHeight="1" x14ac:dyDescent="0.25">
      <c r="A29" s="9">
        <v>23</v>
      </c>
      <c r="B29" s="245" t="s">
        <v>53</v>
      </c>
      <c r="C29" s="245"/>
      <c r="D29" s="12">
        <v>15</v>
      </c>
      <c r="E29" s="44"/>
      <c r="F29" s="44"/>
      <c r="G29" s="44"/>
      <c r="H29" s="44"/>
      <c r="I29" s="44"/>
      <c r="J29" s="44"/>
      <c r="K29" s="44"/>
      <c r="L29" s="44"/>
      <c r="M29" s="44"/>
      <c r="N29" s="49"/>
      <c r="O29" s="16">
        <f t="shared" si="2"/>
        <v>0</v>
      </c>
      <c r="P29" s="10">
        <f t="shared" si="3"/>
        <v>-150</v>
      </c>
      <c r="Q29" s="10"/>
      <c r="R29" s="10">
        <f t="shared" si="1"/>
        <v>150</v>
      </c>
    </row>
    <row r="30" spans="1:18" ht="12.75" customHeight="1" x14ac:dyDescent="0.25">
      <c r="A30" s="9">
        <v>24</v>
      </c>
      <c r="B30" s="245" t="s">
        <v>54</v>
      </c>
      <c r="C30" s="245"/>
      <c r="D30" s="12">
        <v>20.399999999999999</v>
      </c>
      <c r="E30" s="44"/>
      <c r="F30" s="44"/>
      <c r="G30" s="44"/>
      <c r="H30" s="44"/>
      <c r="I30" s="44"/>
      <c r="J30" s="44"/>
      <c r="K30" s="44"/>
      <c r="L30" s="44"/>
      <c r="M30" s="44"/>
      <c r="N30" s="49"/>
      <c r="O30" s="16">
        <f t="shared" si="2"/>
        <v>0</v>
      </c>
      <c r="P30" s="10">
        <f t="shared" si="3"/>
        <v>-204</v>
      </c>
      <c r="Q30" s="10"/>
      <c r="R30" s="10">
        <f t="shared" si="1"/>
        <v>204</v>
      </c>
    </row>
    <row r="31" spans="1:18" ht="12.75" customHeight="1" x14ac:dyDescent="0.25">
      <c r="A31" s="9">
        <v>25</v>
      </c>
      <c r="B31" s="245" t="s">
        <v>55</v>
      </c>
      <c r="C31" s="245"/>
      <c r="D31" s="12">
        <v>16</v>
      </c>
      <c r="E31" s="44"/>
      <c r="F31" s="44"/>
      <c r="G31" s="44"/>
      <c r="H31" s="44"/>
      <c r="I31" s="44"/>
      <c r="J31" s="44"/>
      <c r="K31" s="44"/>
      <c r="L31" s="44"/>
      <c r="M31" s="44"/>
      <c r="N31" s="49"/>
      <c r="O31" s="16">
        <f t="shared" si="2"/>
        <v>0</v>
      </c>
      <c r="P31" s="10">
        <f t="shared" si="3"/>
        <v>-160</v>
      </c>
      <c r="Q31" s="10"/>
      <c r="R31" s="10">
        <f t="shared" si="1"/>
        <v>160</v>
      </c>
    </row>
    <row r="32" spans="1:18" ht="12.75" customHeight="1" x14ac:dyDescent="0.25">
      <c r="A32" s="9">
        <v>26</v>
      </c>
      <c r="B32" s="245" t="s">
        <v>56</v>
      </c>
      <c r="C32" s="245"/>
      <c r="D32" s="12">
        <v>0.5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16">
        <f t="shared" si="2"/>
        <v>0</v>
      </c>
      <c r="P32" s="10">
        <f t="shared" si="3"/>
        <v>-5</v>
      </c>
      <c r="Q32" s="10"/>
      <c r="R32" s="10">
        <f t="shared" si="1"/>
        <v>5</v>
      </c>
    </row>
    <row r="33" spans="1:18" ht="12.75" customHeight="1" x14ac:dyDescent="0.25">
      <c r="A33" s="9">
        <v>27</v>
      </c>
      <c r="B33" s="245" t="s">
        <v>130</v>
      </c>
      <c r="C33" s="245"/>
      <c r="D33" s="12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9"/>
      <c r="O33" s="16">
        <f t="shared" si="2"/>
        <v>0</v>
      </c>
      <c r="P33" s="10">
        <f t="shared" si="3"/>
        <v>-500</v>
      </c>
      <c r="Q33" s="10"/>
      <c r="R33" s="10">
        <f t="shared" si="1"/>
        <v>500</v>
      </c>
    </row>
    <row r="34" spans="1:18" ht="12.75" customHeight="1" x14ac:dyDescent="0.25">
      <c r="A34" s="9">
        <v>28</v>
      </c>
      <c r="B34" s="245" t="s">
        <v>58</v>
      </c>
      <c r="C34" s="245"/>
      <c r="D34" s="12">
        <v>6</v>
      </c>
      <c r="E34" s="44"/>
      <c r="F34" s="44"/>
      <c r="G34" s="44"/>
      <c r="H34" s="44"/>
      <c r="I34" s="44"/>
      <c r="J34" s="44"/>
      <c r="K34" s="44"/>
      <c r="L34" s="44"/>
      <c r="M34" s="44"/>
      <c r="N34" s="49"/>
      <c r="O34" s="16">
        <f t="shared" si="2"/>
        <v>0</v>
      </c>
      <c r="P34" s="10">
        <f t="shared" si="3"/>
        <v>-60</v>
      </c>
      <c r="Q34" s="10"/>
      <c r="R34" s="10">
        <f t="shared" si="1"/>
        <v>60</v>
      </c>
    </row>
    <row r="35" spans="1:18" ht="12.75" customHeight="1" x14ac:dyDescent="0.25">
      <c r="A35" s="9">
        <v>29</v>
      </c>
      <c r="B35" s="245" t="s">
        <v>59</v>
      </c>
      <c r="C35" s="245"/>
      <c r="D35" s="12">
        <v>2</v>
      </c>
      <c r="E35" s="44"/>
      <c r="F35" s="44"/>
      <c r="G35" s="44"/>
      <c r="H35" s="44"/>
      <c r="I35" s="44"/>
      <c r="J35" s="44"/>
      <c r="K35" s="44"/>
      <c r="L35" s="44"/>
      <c r="M35" s="44"/>
      <c r="N35" s="49"/>
      <c r="O35" s="16">
        <f t="shared" si="2"/>
        <v>0</v>
      </c>
      <c r="P35" s="10">
        <f t="shared" si="3"/>
        <v>-20</v>
      </c>
      <c r="Q35" s="10"/>
      <c r="R35" s="10">
        <f t="shared" si="1"/>
        <v>20</v>
      </c>
    </row>
    <row r="36" spans="1:18" ht="12.75" customHeight="1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/>
      <c r="H36" s="44"/>
      <c r="I36" s="44"/>
      <c r="J36" s="44"/>
      <c r="K36" s="44"/>
      <c r="L36" s="44"/>
      <c r="M36" s="44"/>
      <c r="N36" s="49"/>
      <c r="O36" s="16">
        <f t="shared" si="2"/>
        <v>0</v>
      </c>
      <c r="P36" s="10">
        <f>O36-R36</f>
        <v>-14</v>
      </c>
      <c r="Q36" s="10"/>
      <c r="R36" s="10">
        <f t="shared" si="1"/>
        <v>14</v>
      </c>
    </row>
    <row r="37" spans="1:18" ht="12.75" customHeight="1" x14ac:dyDescent="0.25">
      <c r="A37" s="9">
        <v>31</v>
      </c>
      <c r="B37" s="245" t="s">
        <v>61</v>
      </c>
      <c r="C37" s="245"/>
      <c r="D37" s="12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16">
        <f t="shared" si="2"/>
        <v>0</v>
      </c>
      <c r="P37" s="10">
        <f t="shared" ref="P37:P41" si="4">O37-R37</f>
        <v>-440</v>
      </c>
      <c r="Q37" s="10"/>
      <c r="R37" s="10">
        <f t="shared" si="1"/>
        <v>440</v>
      </c>
    </row>
    <row r="38" spans="1:18" ht="12.75" customHeight="1" x14ac:dyDescent="0.25">
      <c r="A38" s="9">
        <v>32</v>
      </c>
      <c r="B38" s="245"/>
      <c r="C38" s="245"/>
      <c r="D38" s="12"/>
      <c r="E38" s="44"/>
      <c r="F38" s="44"/>
      <c r="G38" s="44"/>
      <c r="H38" s="44"/>
      <c r="I38" s="44"/>
      <c r="J38" s="44"/>
      <c r="K38" s="44"/>
      <c r="L38" s="44"/>
      <c r="M38" s="44"/>
      <c r="N38" s="49"/>
      <c r="O38" s="16">
        <f t="shared" si="2"/>
        <v>0</v>
      </c>
      <c r="P38" s="10">
        <f t="shared" si="4"/>
        <v>0</v>
      </c>
      <c r="Q38" s="10"/>
      <c r="R38" s="10">
        <f t="shared" si="1"/>
        <v>0</v>
      </c>
    </row>
    <row r="39" spans="1:18" ht="12.75" customHeight="1" x14ac:dyDescent="0.25">
      <c r="A39" s="9">
        <v>33</v>
      </c>
      <c r="B39" s="245" t="s">
        <v>129</v>
      </c>
      <c r="C39" s="245"/>
      <c r="D39" s="12">
        <v>13</v>
      </c>
      <c r="E39" s="44"/>
      <c r="F39" s="44"/>
      <c r="G39" s="44"/>
      <c r="H39" s="44"/>
      <c r="I39" s="44"/>
      <c r="J39" s="44"/>
      <c r="K39" s="44"/>
      <c r="L39" s="44"/>
      <c r="M39" s="44"/>
      <c r="N39" s="49"/>
      <c r="O39" s="16">
        <f t="shared" si="2"/>
        <v>0</v>
      </c>
      <c r="P39" s="10">
        <f t="shared" si="4"/>
        <v>-130</v>
      </c>
      <c r="Q39" s="10"/>
      <c r="R39" s="10">
        <f t="shared" si="1"/>
        <v>130</v>
      </c>
    </row>
    <row r="40" spans="1:18" ht="12.75" customHeight="1" x14ac:dyDescent="0.25">
      <c r="A40" s="9">
        <v>34</v>
      </c>
      <c r="B40" s="245" t="s">
        <v>126</v>
      </c>
      <c r="C40" s="245"/>
      <c r="D40" s="12">
        <v>38</v>
      </c>
      <c r="E40" s="44"/>
      <c r="F40" s="44"/>
      <c r="G40" s="44"/>
      <c r="H40" s="44"/>
      <c r="I40" s="44"/>
      <c r="J40" s="44"/>
      <c r="K40" s="44"/>
      <c r="L40" s="44"/>
      <c r="M40" s="44"/>
      <c r="N40" s="49"/>
      <c r="O40" s="16">
        <f t="shared" si="2"/>
        <v>0</v>
      </c>
      <c r="P40" s="10">
        <f t="shared" si="4"/>
        <v>-380</v>
      </c>
      <c r="Q40" s="10"/>
      <c r="R40" s="10">
        <f t="shared" ref="R40:R56" si="5">D40*S$1</f>
        <v>380</v>
      </c>
    </row>
    <row r="41" spans="1:18" ht="12.75" customHeight="1" x14ac:dyDescent="0.25">
      <c r="A41" s="9">
        <v>35</v>
      </c>
      <c r="B41" s="245" t="s">
        <v>62</v>
      </c>
      <c r="C41" s="245"/>
      <c r="D41" s="12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9"/>
      <c r="O41" s="16">
        <f t="shared" si="2"/>
        <v>0</v>
      </c>
      <c r="P41" s="10">
        <f t="shared" si="4"/>
        <v>-50</v>
      </c>
      <c r="Q41" s="10"/>
      <c r="R41" s="10">
        <f t="shared" si="5"/>
        <v>50</v>
      </c>
    </row>
    <row r="42" spans="1:18" ht="12.75" customHeight="1" x14ac:dyDescent="0.25">
      <c r="A42" s="9">
        <v>36</v>
      </c>
      <c r="B42" s="245" t="s">
        <v>75</v>
      </c>
      <c r="C42" s="245"/>
      <c r="D42" s="12">
        <v>250</v>
      </c>
      <c r="E42" s="44"/>
      <c r="F42" s="44"/>
      <c r="G42" s="44"/>
      <c r="H42" s="44"/>
      <c r="I42" s="44"/>
      <c r="J42" s="44"/>
      <c r="K42" s="44"/>
      <c r="L42" s="44"/>
      <c r="M42" s="44"/>
      <c r="N42" s="49"/>
      <c r="O42" s="16">
        <f t="shared" si="2"/>
        <v>0</v>
      </c>
      <c r="P42" s="10">
        <f>O42-R$42</f>
        <v>-2500</v>
      </c>
      <c r="Q42" s="10"/>
      <c r="R42" s="10">
        <f t="shared" si="5"/>
        <v>2500</v>
      </c>
    </row>
    <row r="43" spans="1:18" ht="12.75" customHeight="1" x14ac:dyDescent="0.25">
      <c r="A43" s="9"/>
      <c r="B43" s="245" t="s">
        <v>63</v>
      </c>
      <c r="C43" s="245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2"/>
      <c r="O43" s="17">
        <f t="shared" si="2"/>
        <v>0</v>
      </c>
      <c r="P43" s="10">
        <f t="shared" ref="P43:P46" si="6">O43-R$42</f>
        <v>-2500</v>
      </c>
      <c r="Q43" s="13"/>
      <c r="R43" s="10">
        <f t="shared" si="5"/>
        <v>2670</v>
      </c>
    </row>
    <row r="44" spans="1:18" ht="12.75" customHeight="1" x14ac:dyDescent="0.25">
      <c r="A44" s="9"/>
      <c r="B44" s="245" t="s">
        <v>64</v>
      </c>
      <c r="C44" s="245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2"/>
      <c r="O44" s="17">
        <f t="shared" si="2"/>
        <v>0</v>
      </c>
      <c r="P44" s="10">
        <f t="shared" si="6"/>
        <v>-2500</v>
      </c>
      <c r="Q44" s="13"/>
      <c r="R44" s="10">
        <f t="shared" si="5"/>
        <v>2860</v>
      </c>
    </row>
    <row r="45" spans="1:18" ht="12.75" customHeight="1" x14ac:dyDescent="0.25">
      <c r="A45" s="9"/>
      <c r="B45" s="245" t="s">
        <v>65</v>
      </c>
      <c r="C45" s="245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2"/>
      <c r="O45" s="17">
        <f t="shared" si="2"/>
        <v>0</v>
      </c>
      <c r="P45" s="10">
        <f t="shared" si="6"/>
        <v>-2500</v>
      </c>
      <c r="Q45" s="13"/>
      <c r="R45" s="10">
        <f t="shared" si="5"/>
        <v>3080</v>
      </c>
    </row>
    <row r="46" spans="1:18" ht="12.75" customHeight="1" x14ac:dyDescent="0.25">
      <c r="A46" s="9"/>
      <c r="B46" s="245" t="s">
        <v>66</v>
      </c>
      <c r="C46" s="245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2"/>
      <c r="O46" s="17">
        <f t="shared" si="2"/>
        <v>0</v>
      </c>
      <c r="P46" s="10">
        <f t="shared" si="6"/>
        <v>-2500</v>
      </c>
      <c r="Q46" s="13"/>
      <c r="R46" s="10">
        <f t="shared" si="5"/>
        <v>3340</v>
      </c>
    </row>
    <row r="47" spans="1:18" ht="12.75" customHeight="1" x14ac:dyDescent="0.25">
      <c r="A47" s="9">
        <v>37</v>
      </c>
      <c r="B47" s="245"/>
      <c r="C47" s="245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2"/>
      <c r="O47" s="17">
        <f t="shared" si="2"/>
        <v>0</v>
      </c>
      <c r="P47" s="13">
        <f>O47-R47</f>
        <v>0</v>
      </c>
      <c r="Q47" s="13"/>
      <c r="R47" s="10">
        <f t="shared" si="5"/>
        <v>0</v>
      </c>
    </row>
    <row r="48" spans="1:18" ht="12.75" customHeight="1" x14ac:dyDescent="0.25">
      <c r="A48" s="9">
        <v>38</v>
      </c>
      <c r="B48" s="245" t="s">
        <v>67</v>
      </c>
      <c r="C48" s="245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2"/>
      <c r="O48" s="17">
        <f t="shared" si="2"/>
        <v>0</v>
      </c>
      <c r="P48" s="13">
        <f t="shared" ref="P48:P56" si="7">O48-R48</f>
        <v>-1350</v>
      </c>
      <c r="Q48" s="13"/>
      <c r="R48" s="10">
        <f t="shared" si="5"/>
        <v>1350</v>
      </c>
    </row>
    <row r="49" spans="1:18" ht="12.75" customHeight="1" x14ac:dyDescent="0.25">
      <c r="A49" s="9">
        <v>39</v>
      </c>
      <c r="B49" s="245" t="s">
        <v>68</v>
      </c>
      <c r="C49" s="245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2"/>
      <c r="O49" s="17">
        <f t="shared" si="2"/>
        <v>0</v>
      </c>
      <c r="P49" s="13">
        <f t="shared" si="7"/>
        <v>-340</v>
      </c>
      <c r="Q49" s="13"/>
      <c r="R49" s="10">
        <f t="shared" si="5"/>
        <v>340</v>
      </c>
    </row>
    <row r="50" spans="1:18" ht="12.75" customHeight="1" x14ac:dyDescent="0.25">
      <c r="A50" s="9">
        <v>40</v>
      </c>
      <c r="B50" s="245" t="s">
        <v>69</v>
      </c>
      <c r="C50" s="245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2"/>
      <c r="O50" s="17">
        <f t="shared" si="2"/>
        <v>0</v>
      </c>
      <c r="P50" s="13">
        <f t="shared" si="7"/>
        <v>-700</v>
      </c>
      <c r="Q50" s="13"/>
      <c r="R50" s="10">
        <f t="shared" si="5"/>
        <v>700</v>
      </c>
    </row>
    <row r="51" spans="1:18" ht="12.75" customHeight="1" x14ac:dyDescent="0.25">
      <c r="A51" s="9">
        <v>41</v>
      </c>
      <c r="B51" s="245" t="s">
        <v>70</v>
      </c>
      <c r="C51" s="245"/>
      <c r="D51" s="12">
        <v>24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7">
        <f t="shared" si="2"/>
        <v>0</v>
      </c>
      <c r="P51" s="52">
        <f t="shared" si="7"/>
        <v>-240</v>
      </c>
      <c r="Q51" s="13"/>
      <c r="R51" s="10">
        <f t="shared" si="5"/>
        <v>240</v>
      </c>
    </row>
    <row r="52" spans="1:18" ht="12.75" customHeight="1" x14ac:dyDescent="0.25">
      <c r="A52" s="9">
        <v>42</v>
      </c>
      <c r="B52" s="245"/>
      <c r="C52" s="245"/>
      <c r="D52" s="1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7"/>
      <c r="P52" s="13">
        <f t="shared" si="7"/>
        <v>0</v>
      </c>
      <c r="Q52" s="13"/>
      <c r="R52" s="10">
        <f t="shared" si="5"/>
        <v>0</v>
      </c>
    </row>
    <row r="53" spans="1:18" ht="11.25" customHeight="1" x14ac:dyDescent="0.25">
      <c r="A53" s="9">
        <v>43</v>
      </c>
      <c r="B53" s="252" t="s">
        <v>71</v>
      </c>
      <c r="C53" s="252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7"/>
        <v>-1000</v>
      </c>
      <c r="Q53" s="11"/>
      <c r="R53" s="10">
        <f t="shared" si="5"/>
        <v>1000</v>
      </c>
    </row>
    <row r="54" spans="1:18" ht="11.25" customHeight="1" x14ac:dyDescent="0.25">
      <c r="A54" s="9">
        <v>44</v>
      </c>
      <c r="B54" s="252" t="s">
        <v>72</v>
      </c>
      <c r="C54" s="252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7"/>
        <v>-100</v>
      </c>
      <c r="Q54" s="11"/>
      <c r="R54" s="10">
        <f t="shared" si="5"/>
        <v>100</v>
      </c>
    </row>
    <row r="55" spans="1:18" ht="11.25" customHeight="1" x14ac:dyDescent="0.25">
      <c r="A55" s="9">
        <v>45</v>
      </c>
      <c r="B55" s="252" t="s">
        <v>73</v>
      </c>
      <c r="C55" s="252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7"/>
        <v>-204</v>
      </c>
      <c r="Q55" s="11"/>
      <c r="R55" s="10">
        <f t="shared" si="5"/>
        <v>204</v>
      </c>
    </row>
    <row r="56" spans="1:18" ht="11.25" customHeight="1" x14ac:dyDescent="0.25">
      <c r="A56" s="9">
        <v>46</v>
      </c>
      <c r="B56" s="252" t="s">
        <v>76</v>
      </c>
      <c r="C56" s="252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7"/>
        <v>-1500</v>
      </c>
      <c r="Q56" s="11"/>
      <c r="R56" s="10">
        <f t="shared" si="5"/>
        <v>1500</v>
      </c>
    </row>
    <row r="57" spans="1: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70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view="pageLayout" topLeftCell="A10" zoomScaleNormal="100" workbookViewId="0">
      <selection activeCell="K37" sqref="K37"/>
    </sheetView>
  </sheetViews>
  <sheetFormatPr defaultColWidth="9.140625" defaultRowHeight="11.25" x14ac:dyDescent="0.2"/>
  <cols>
    <col min="1" max="2" width="9.140625" style="30" customWidth="1"/>
    <col min="3" max="3" width="11.28515625" style="30" customWidth="1"/>
    <col min="4" max="4" width="4.5703125" style="30" customWidth="1"/>
    <col min="5" max="5" width="3.5703125" style="30" customWidth="1"/>
    <col min="6" max="6" width="3.7109375" style="30" customWidth="1"/>
    <col min="7" max="7" width="3.140625" style="30" customWidth="1"/>
    <col min="8" max="8" width="3" style="30" customWidth="1"/>
    <col min="9" max="9" width="3.140625" style="30" customWidth="1"/>
    <col min="10" max="10" width="3.7109375" style="30" customWidth="1"/>
    <col min="11" max="11" width="3.140625" style="30" customWidth="1"/>
    <col min="12" max="12" width="3.7109375" style="30" customWidth="1"/>
    <col min="13" max="13" width="3.42578125" style="30" customWidth="1"/>
    <col min="14" max="14" width="3.5703125" style="30" customWidth="1"/>
    <col min="15" max="15" width="3" style="30" customWidth="1"/>
    <col min="16" max="16" width="3.7109375" style="30" customWidth="1"/>
    <col min="17" max="17" width="3.5703125" style="30" customWidth="1"/>
    <col min="18" max="18" width="3.42578125" style="30" customWidth="1"/>
    <col min="19" max="19" width="3" style="30" customWidth="1"/>
    <col min="20" max="20" width="3.28515625" style="30" customWidth="1"/>
    <col min="21" max="21" width="3" style="30" customWidth="1"/>
    <col min="22" max="22" width="3.140625" style="30" customWidth="1"/>
    <col min="23" max="23" width="3.42578125" style="30" customWidth="1"/>
    <col min="24" max="24" width="3" style="30" customWidth="1"/>
    <col min="25" max="25" width="3.42578125" style="30" customWidth="1"/>
    <col min="26" max="26" width="2.85546875" style="30" customWidth="1"/>
    <col min="27" max="27" width="2.7109375" style="30" customWidth="1"/>
    <col min="28" max="28" width="2.5703125" style="30" customWidth="1"/>
    <col min="29" max="29" width="3.7109375" style="30" customWidth="1"/>
    <col min="30" max="30" width="3.42578125" style="30" customWidth="1"/>
    <col min="31" max="31" width="3.140625" style="30" customWidth="1"/>
    <col min="32" max="32" width="3.85546875" style="30" customWidth="1"/>
    <col min="33" max="33" width="3.140625" style="30" customWidth="1"/>
    <col min="34" max="34" width="5.140625" style="30" customWidth="1"/>
    <col min="35" max="16384" width="9.140625" style="30"/>
  </cols>
  <sheetData>
    <row r="1" spans="1:34" ht="15.75" customHeight="1" x14ac:dyDescent="0.2">
      <c r="A1" s="280" t="s">
        <v>283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</row>
    <row r="2" spans="1:34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103</v>
      </c>
      <c r="L2" s="273" t="s">
        <v>218</v>
      </c>
      <c r="M2" s="273" t="s">
        <v>100</v>
      </c>
      <c r="N2" s="273" t="s">
        <v>278</v>
      </c>
      <c r="O2" s="273" t="s">
        <v>198</v>
      </c>
      <c r="P2" s="273" t="s">
        <v>93</v>
      </c>
      <c r="Q2" s="273" t="s">
        <v>96</v>
      </c>
      <c r="R2" s="273" t="s">
        <v>324</v>
      </c>
      <c r="S2" s="273" t="s">
        <v>325</v>
      </c>
      <c r="T2" s="273" t="s">
        <v>89</v>
      </c>
      <c r="U2" s="273" t="s">
        <v>90</v>
      </c>
      <c r="V2" s="273" t="s">
        <v>99</v>
      </c>
      <c r="W2" s="273" t="s">
        <v>91</v>
      </c>
      <c r="X2" s="273" t="s">
        <v>92</v>
      </c>
      <c r="Y2" s="273" t="s">
        <v>176</v>
      </c>
      <c r="Z2" s="273" t="s">
        <v>108</v>
      </c>
      <c r="AA2" s="273" t="s">
        <v>101</v>
      </c>
      <c r="AB2" s="273" t="s">
        <v>98</v>
      </c>
      <c r="AC2" s="273" t="s">
        <v>165</v>
      </c>
      <c r="AD2" s="273" t="s">
        <v>94</v>
      </c>
      <c r="AE2" s="273" t="s">
        <v>95</v>
      </c>
      <c r="AF2" s="277" t="s">
        <v>193</v>
      </c>
      <c r="AG2" s="273" t="s">
        <v>182</v>
      </c>
      <c r="AH2" s="273" t="s">
        <v>83</v>
      </c>
    </row>
    <row r="3" spans="1:34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8"/>
      <c r="AG3" s="273"/>
      <c r="AH3" s="273"/>
    </row>
    <row r="4" spans="1:34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8"/>
      <c r="AG4" s="273"/>
      <c r="AH4" s="273"/>
    </row>
    <row r="5" spans="1:34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8"/>
      <c r="AG5" s="273"/>
      <c r="AH5" s="273"/>
    </row>
    <row r="6" spans="1:34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9"/>
      <c r="AG6" s="274"/>
      <c r="AH6" s="274"/>
    </row>
    <row r="7" spans="1:34" x14ac:dyDescent="0.2">
      <c r="A7" s="264" t="s">
        <v>9</v>
      </c>
      <c r="B7" s="265"/>
      <c r="C7" s="265"/>
      <c r="D7" s="96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/>
      <c r="AG7" s="20">
        <v>31</v>
      </c>
      <c r="AH7" s="80">
        <v>32</v>
      </c>
    </row>
    <row r="8" spans="1:34" ht="12.75" x14ac:dyDescent="0.2">
      <c r="A8" s="275" t="s">
        <v>170</v>
      </c>
      <c r="B8" s="276"/>
      <c r="C8" s="276"/>
      <c r="D8" s="137" t="s">
        <v>160</v>
      </c>
      <c r="E8" s="86"/>
      <c r="F8" s="22"/>
      <c r="G8" s="22">
        <v>6</v>
      </c>
      <c r="H8" s="22"/>
      <c r="I8" s="22">
        <v>5</v>
      </c>
      <c r="J8" s="22">
        <v>13</v>
      </c>
      <c r="K8" s="22">
        <v>50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>
        <v>42</v>
      </c>
      <c r="AG8" s="74">
        <v>9</v>
      </c>
      <c r="AH8" s="77">
        <v>205</v>
      </c>
    </row>
    <row r="9" spans="1:34" ht="12.75" x14ac:dyDescent="0.2">
      <c r="A9" s="189" t="s">
        <v>162</v>
      </c>
      <c r="B9" s="189"/>
      <c r="C9" s="200"/>
      <c r="D9" s="138" t="s">
        <v>161</v>
      </c>
      <c r="E9" s="86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  <c r="AE9" s="22"/>
      <c r="AF9" s="22"/>
      <c r="AG9" s="74">
        <v>9</v>
      </c>
      <c r="AH9" s="77">
        <v>60</v>
      </c>
    </row>
    <row r="10" spans="1:34" ht="12.75" x14ac:dyDescent="0.2">
      <c r="A10" s="190" t="s">
        <v>17</v>
      </c>
      <c r="B10" s="191"/>
      <c r="C10" s="191"/>
      <c r="D10" s="137">
        <v>11.2</v>
      </c>
      <c r="E10" s="86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1</v>
      </c>
      <c r="AC10" s="22"/>
      <c r="AD10" s="22"/>
      <c r="AE10" s="22"/>
      <c r="AF10" s="22"/>
      <c r="AG10" s="74"/>
      <c r="AH10" s="77">
        <v>210</v>
      </c>
    </row>
    <row r="11" spans="1:34" ht="13.5" thickBot="1" x14ac:dyDescent="0.25">
      <c r="A11" s="270" t="s">
        <v>163</v>
      </c>
      <c r="B11" s="271"/>
      <c r="C11" s="272"/>
      <c r="D11" s="139">
        <v>10.8</v>
      </c>
      <c r="E11" s="8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1">
        <v>167</v>
      </c>
      <c r="AD11" s="22"/>
      <c r="AE11" s="22"/>
      <c r="AF11" s="22"/>
      <c r="AG11" s="74"/>
      <c r="AH11" s="77">
        <v>167</v>
      </c>
    </row>
    <row r="12" spans="1:34" x14ac:dyDescent="0.2">
      <c r="A12" s="264" t="s">
        <v>84</v>
      </c>
      <c r="B12" s="265"/>
      <c r="C12" s="265"/>
      <c r="D12" s="8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76"/>
      <c r="AH12" s="77"/>
    </row>
    <row r="13" spans="1:34" ht="12.75" customHeight="1" x14ac:dyDescent="0.2">
      <c r="A13" s="200"/>
      <c r="B13" s="201"/>
      <c r="C13" s="202"/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74"/>
      <c r="AH13" s="77"/>
    </row>
    <row r="14" spans="1:34" ht="12.75" customHeight="1" x14ac:dyDescent="0.2">
      <c r="A14" s="269" t="s">
        <v>106</v>
      </c>
      <c r="B14" s="269"/>
      <c r="C14" s="269"/>
      <c r="D14" s="77" t="s">
        <v>74</v>
      </c>
      <c r="E14" s="86"/>
      <c r="F14" s="4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74"/>
      <c r="AH14" s="77">
        <v>100</v>
      </c>
    </row>
    <row r="15" spans="1:34" ht="13.5" customHeight="1" thickBot="1" x14ac:dyDescent="0.25">
      <c r="A15" s="269" t="s">
        <v>12</v>
      </c>
      <c r="B15" s="269"/>
      <c r="C15" s="269"/>
      <c r="D15" s="99" t="s">
        <v>185</v>
      </c>
      <c r="E15" s="87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75"/>
      <c r="AH15" s="77">
        <v>100</v>
      </c>
    </row>
    <row r="16" spans="1:34" x14ac:dyDescent="0.2">
      <c r="A16" s="264" t="s">
        <v>11</v>
      </c>
      <c r="B16" s="265"/>
      <c r="C16" s="265"/>
      <c r="D16" s="8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76"/>
      <c r="AH16" s="77"/>
    </row>
    <row r="17" spans="1:34" ht="12.75" x14ac:dyDescent="0.2">
      <c r="A17" s="189" t="s">
        <v>217</v>
      </c>
      <c r="B17" s="189"/>
      <c r="C17" s="189"/>
      <c r="D17" s="140" t="s">
        <v>245</v>
      </c>
      <c r="E17" s="22"/>
      <c r="F17" s="22"/>
      <c r="G17" s="22"/>
      <c r="H17" s="22">
        <v>5</v>
      </c>
      <c r="I17" s="22"/>
      <c r="J17" s="22"/>
      <c r="K17" s="22"/>
      <c r="L17" s="31">
        <v>72</v>
      </c>
      <c r="M17" s="22"/>
      <c r="N17" s="22"/>
      <c r="O17" s="31">
        <v>15</v>
      </c>
      <c r="P17" s="22"/>
      <c r="Q17" s="22"/>
      <c r="R17" s="22">
        <v>1E-4</v>
      </c>
      <c r="S17" s="22">
        <v>1E-3</v>
      </c>
      <c r="T17" s="42">
        <v>215</v>
      </c>
      <c r="U17" s="22"/>
      <c r="V17" s="22"/>
      <c r="W17" s="42">
        <v>13</v>
      </c>
      <c r="X17" s="22">
        <v>10</v>
      </c>
      <c r="Y17" s="22"/>
      <c r="Z17" s="22"/>
      <c r="AA17" s="22">
        <v>1</v>
      </c>
      <c r="AB17" s="22"/>
      <c r="AC17" s="22"/>
      <c r="AD17" s="22"/>
      <c r="AE17" s="22"/>
      <c r="AF17" s="22"/>
      <c r="AG17" s="74"/>
      <c r="AH17" s="77">
        <v>540</v>
      </c>
    </row>
    <row r="18" spans="1:34" ht="12.75" x14ac:dyDescent="0.2">
      <c r="A18" s="269" t="s">
        <v>366</v>
      </c>
      <c r="B18" s="269"/>
      <c r="C18" s="269"/>
      <c r="D18" s="140" t="s">
        <v>281</v>
      </c>
      <c r="E18" s="22"/>
      <c r="F18" s="22"/>
      <c r="G18" s="22"/>
      <c r="H18" s="22">
        <v>5</v>
      </c>
      <c r="I18" s="22"/>
      <c r="J18" s="22"/>
      <c r="K18" s="22"/>
      <c r="L18" s="22"/>
      <c r="M18" s="22">
        <v>10</v>
      </c>
      <c r="N18" s="31">
        <v>80</v>
      </c>
      <c r="O18" s="22"/>
      <c r="P18" s="22"/>
      <c r="Q18" s="22">
        <v>100</v>
      </c>
      <c r="R18" s="22"/>
      <c r="S18" s="22"/>
      <c r="T18" s="31">
        <v>80</v>
      </c>
      <c r="U18" s="42">
        <v>50</v>
      </c>
      <c r="V18" s="42"/>
      <c r="W18" s="42">
        <v>44</v>
      </c>
      <c r="X18" s="22">
        <v>12</v>
      </c>
      <c r="Y18" s="22"/>
      <c r="Z18" s="22">
        <v>5</v>
      </c>
      <c r="AA18" s="22">
        <v>2</v>
      </c>
      <c r="AB18" s="22"/>
      <c r="AC18" s="22"/>
      <c r="AD18" s="22"/>
      <c r="AE18" s="22"/>
      <c r="AF18" s="22"/>
      <c r="AG18" s="74"/>
      <c r="AH18" s="81">
        <v>230</v>
      </c>
    </row>
    <row r="19" spans="1:34" ht="12.75" x14ac:dyDescent="0.2">
      <c r="A19" s="190" t="s">
        <v>329</v>
      </c>
      <c r="B19" s="191"/>
      <c r="C19" s="192"/>
      <c r="D19" s="141">
        <v>11.6</v>
      </c>
      <c r="E19" s="22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>
        <v>21</v>
      </c>
      <c r="AE19" s="22"/>
      <c r="AF19" s="22"/>
      <c r="AG19" s="74"/>
      <c r="AH19" s="77">
        <v>200</v>
      </c>
    </row>
    <row r="20" spans="1:34" x14ac:dyDescent="0.2">
      <c r="A20" s="262"/>
      <c r="B20" s="263"/>
      <c r="C20" s="26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74"/>
      <c r="AH20" s="77"/>
    </row>
    <row r="21" spans="1:34" x14ac:dyDescent="0.2">
      <c r="A21" s="262"/>
      <c r="B21" s="263"/>
      <c r="C21" s="26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74"/>
      <c r="AH21" s="77"/>
    </row>
    <row r="22" spans="1:34" ht="12" thickBot="1" x14ac:dyDescent="0.25">
      <c r="A22" s="262"/>
      <c r="B22" s="263"/>
      <c r="C22" s="26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74"/>
      <c r="AH22" s="77"/>
    </row>
    <row r="23" spans="1:34" x14ac:dyDescent="0.2">
      <c r="A23" s="264" t="s">
        <v>14</v>
      </c>
      <c r="B23" s="265"/>
      <c r="C23" s="265"/>
      <c r="D23" s="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76"/>
      <c r="AH23" s="77"/>
    </row>
    <row r="24" spans="1:34" ht="12.75" x14ac:dyDescent="0.2">
      <c r="A24" s="190" t="s">
        <v>133</v>
      </c>
      <c r="B24" s="191"/>
      <c r="C24" s="191"/>
      <c r="D24" s="137">
        <v>11.8</v>
      </c>
      <c r="E24" s="8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230</v>
      </c>
      <c r="Z24" s="22"/>
      <c r="AA24" s="22"/>
      <c r="AB24" s="22"/>
      <c r="AC24" s="22"/>
      <c r="AD24" s="22"/>
      <c r="AE24" s="22"/>
      <c r="AF24" s="22"/>
      <c r="AG24" s="74"/>
      <c r="AH24" s="77">
        <v>230</v>
      </c>
    </row>
    <row r="25" spans="1:34" ht="13.5" thickBot="1" x14ac:dyDescent="0.25">
      <c r="A25" s="266" t="s">
        <v>77</v>
      </c>
      <c r="B25" s="267"/>
      <c r="C25" s="268"/>
      <c r="D25" s="139" t="s">
        <v>186</v>
      </c>
      <c r="E25" s="8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25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75"/>
      <c r="AH25" s="77">
        <v>25</v>
      </c>
    </row>
    <row r="26" spans="1:34" x14ac:dyDescent="0.2">
      <c r="A26" s="264" t="s">
        <v>16</v>
      </c>
      <c r="B26" s="265"/>
      <c r="C26" s="265"/>
      <c r="D26" s="14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76"/>
      <c r="AH26" s="77"/>
    </row>
    <row r="27" spans="1:34" ht="12.75" x14ac:dyDescent="0.2">
      <c r="A27" s="190" t="s">
        <v>164</v>
      </c>
      <c r="B27" s="191"/>
      <c r="C27" s="192"/>
      <c r="D27" s="141">
        <v>2.21</v>
      </c>
      <c r="E27" s="22"/>
      <c r="F27" s="22"/>
      <c r="G27" s="22">
        <v>5</v>
      </c>
      <c r="H27" s="31">
        <v>3</v>
      </c>
      <c r="I27" s="22"/>
      <c r="J27" s="31">
        <v>6</v>
      </c>
      <c r="K27" s="22"/>
      <c r="L27" s="22"/>
      <c r="M27" s="22">
        <v>5</v>
      </c>
      <c r="N27" s="22"/>
      <c r="O27" s="22"/>
      <c r="P27" s="93" t="s">
        <v>238</v>
      </c>
      <c r="Q27" s="22">
        <v>87</v>
      </c>
      <c r="R27" s="22"/>
      <c r="S27" s="22"/>
      <c r="T27" s="31">
        <v>262</v>
      </c>
      <c r="U27" s="22"/>
      <c r="V27" s="22"/>
      <c r="W27" s="22"/>
      <c r="X27" s="22"/>
      <c r="Y27" s="22"/>
      <c r="Z27" s="22">
        <v>3</v>
      </c>
      <c r="AA27" s="22">
        <v>1</v>
      </c>
      <c r="AB27" s="22"/>
      <c r="AC27" s="22"/>
      <c r="AD27" s="22"/>
      <c r="AE27" s="22"/>
      <c r="AF27" s="22"/>
      <c r="AG27" s="74"/>
      <c r="AH27" s="81">
        <v>225</v>
      </c>
    </row>
    <row r="28" spans="1:34" ht="12.75" x14ac:dyDescent="0.2">
      <c r="A28" s="190" t="s">
        <v>17</v>
      </c>
      <c r="B28" s="191"/>
      <c r="C28" s="192"/>
      <c r="D28" s="141">
        <v>11.23</v>
      </c>
      <c r="E28" s="22"/>
      <c r="F28" s="22"/>
      <c r="G28" s="22"/>
      <c r="H28" s="22"/>
      <c r="I28" s="22">
        <v>10</v>
      </c>
      <c r="J28" s="22"/>
      <c r="K28" s="22"/>
      <c r="L28" s="22"/>
      <c r="M28" s="22"/>
      <c r="N28" s="22"/>
      <c r="O28" s="22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74"/>
      <c r="AH28" s="77">
        <v>210</v>
      </c>
    </row>
    <row r="29" spans="1:34" x14ac:dyDescent="0.2">
      <c r="A29" s="262"/>
      <c r="B29" s="263"/>
      <c r="C29" s="26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7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74"/>
      <c r="AH29" s="77"/>
    </row>
    <row r="30" spans="1:34" x14ac:dyDescent="0.2">
      <c r="A30" s="262"/>
      <c r="B30" s="263"/>
      <c r="C30" s="26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74"/>
      <c r="AH30" s="77"/>
    </row>
    <row r="31" spans="1:34" ht="12" thickBot="1" x14ac:dyDescent="0.25">
      <c r="A31" s="262"/>
      <c r="B31" s="263"/>
      <c r="C31" s="26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74"/>
      <c r="AH31" s="77"/>
    </row>
    <row r="32" spans="1:34" ht="12" thickBot="1" x14ac:dyDescent="0.25">
      <c r="A32" s="264" t="s">
        <v>19</v>
      </c>
      <c r="B32" s="265"/>
      <c r="C32" s="26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9"/>
    </row>
    <row r="33" spans="1:34" ht="12" thickBot="1" x14ac:dyDescent="0.25">
      <c r="A33" s="260" t="s">
        <v>85</v>
      </c>
      <c r="B33" s="261"/>
      <c r="C33" s="261"/>
      <c r="D33" s="27"/>
      <c r="E33" s="28">
        <f t="shared" ref="E33:AG33" si="0">SUM(E8:E32)</f>
        <v>100</v>
      </c>
      <c r="F33" s="28">
        <f t="shared" si="0"/>
        <v>100</v>
      </c>
      <c r="G33" s="28">
        <f t="shared" si="0"/>
        <v>13</v>
      </c>
      <c r="H33" s="28">
        <f t="shared" si="0"/>
        <v>13</v>
      </c>
      <c r="I33" s="28">
        <f t="shared" si="0"/>
        <v>35</v>
      </c>
      <c r="J33" s="28">
        <f t="shared" si="0"/>
        <v>23</v>
      </c>
      <c r="K33" s="28">
        <f t="shared" si="0"/>
        <v>50</v>
      </c>
      <c r="L33" s="28">
        <f t="shared" si="0"/>
        <v>72</v>
      </c>
      <c r="M33" s="28">
        <f t="shared" si="0"/>
        <v>15</v>
      </c>
      <c r="N33" s="28">
        <f t="shared" si="0"/>
        <v>80</v>
      </c>
      <c r="O33" s="28">
        <f t="shared" si="0"/>
        <v>15</v>
      </c>
      <c r="P33" s="131">
        <v>1.2</v>
      </c>
      <c r="Q33" s="28">
        <f t="shared" si="0"/>
        <v>187</v>
      </c>
      <c r="R33" s="28">
        <f t="shared" si="0"/>
        <v>1E-4</v>
      </c>
      <c r="S33" s="28">
        <f t="shared" si="0"/>
        <v>1E-3</v>
      </c>
      <c r="T33" s="28">
        <f t="shared" si="0"/>
        <v>557</v>
      </c>
      <c r="U33" s="28">
        <f t="shared" si="0"/>
        <v>50</v>
      </c>
      <c r="V33" s="28">
        <f t="shared" si="0"/>
        <v>25</v>
      </c>
      <c r="W33" s="28">
        <f t="shared" si="0"/>
        <v>57</v>
      </c>
      <c r="X33" s="28">
        <f t="shared" si="0"/>
        <v>22</v>
      </c>
      <c r="Y33" s="28">
        <f t="shared" si="0"/>
        <v>230</v>
      </c>
      <c r="Z33" s="28">
        <f t="shared" si="0"/>
        <v>8</v>
      </c>
      <c r="AA33" s="28">
        <f t="shared" si="0"/>
        <v>6</v>
      </c>
      <c r="AB33" s="28">
        <f t="shared" si="0"/>
        <v>2</v>
      </c>
      <c r="AC33" s="28">
        <f t="shared" si="0"/>
        <v>167</v>
      </c>
      <c r="AD33" s="28">
        <f t="shared" si="0"/>
        <v>21</v>
      </c>
      <c r="AE33" s="28">
        <f t="shared" si="0"/>
        <v>0</v>
      </c>
      <c r="AF33" s="28">
        <f t="shared" si="0"/>
        <v>42</v>
      </c>
      <c r="AG33" s="28">
        <f t="shared" si="0"/>
        <v>18</v>
      </c>
      <c r="AH33" s="29"/>
    </row>
    <row r="34" spans="1:34" x14ac:dyDescent="0.2">
      <c r="P34" s="30">
        <v>1</v>
      </c>
      <c r="AG34" s="45"/>
    </row>
    <row r="35" spans="1:34" x14ac:dyDescent="0.2">
      <c r="P35" s="92" t="s">
        <v>238</v>
      </c>
    </row>
  </sheetData>
  <mergeCells count="60"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8:C18"/>
    <mergeCell ref="A11:C11"/>
    <mergeCell ref="A12:C12"/>
    <mergeCell ref="A13:C13"/>
    <mergeCell ref="A14:C14"/>
    <mergeCell ref="A15:C15"/>
    <mergeCell ref="A16:C16"/>
    <mergeCell ref="A17:C17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9:C29"/>
    <mergeCell ref="A30:C30"/>
    <mergeCell ref="A31:C31"/>
    <mergeCell ref="A32:C32"/>
  </mergeCells>
  <pageMargins left="0.32291666666666669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Layout" topLeftCell="A2" zoomScaleNormal="100" workbookViewId="0">
      <selection activeCell="D19" sqref="D19"/>
    </sheetView>
  </sheetViews>
  <sheetFormatPr defaultColWidth="9.140625" defaultRowHeight="11.25" x14ac:dyDescent="0.2"/>
  <cols>
    <col min="1" max="2" width="9.140625" style="30" customWidth="1"/>
    <col min="3" max="3" width="7.140625" style="30" customWidth="1"/>
    <col min="4" max="4" width="5.7109375" style="30" customWidth="1"/>
    <col min="5" max="5" width="3.5703125" style="30" customWidth="1"/>
    <col min="6" max="6" width="3.7109375" style="30" customWidth="1"/>
    <col min="7" max="9" width="3" style="30" customWidth="1"/>
    <col min="10" max="10" width="3.5703125" style="30" customWidth="1"/>
    <col min="11" max="11" width="3.42578125" style="30" customWidth="1"/>
    <col min="12" max="13" width="3" style="30" customWidth="1"/>
    <col min="14" max="14" width="3.42578125" style="30" customWidth="1"/>
    <col min="15" max="16" width="3" style="30" customWidth="1"/>
    <col min="17" max="17" width="2.42578125" style="30" customWidth="1"/>
    <col min="18" max="18" width="4" style="30" customWidth="1"/>
    <col min="19" max="19" width="3.5703125" style="30" customWidth="1"/>
    <col min="20" max="21" width="3" style="30" customWidth="1"/>
    <col min="22" max="22" width="4.140625" style="30" customWidth="1"/>
    <col min="23" max="23" width="3" style="30" customWidth="1"/>
    <col min="24" max="24" width="2.5703125" style="30" customWidth="1"/>
    <col min="25" max="25" width="2.85546875" style="30" customWidth="1"/>
    <col min="26" max="26" width="3.140625" style="30" customWidth="1"/>
    <col min="27" max="27" width="3" style="30" customWidth="1"/>
    <col min="28" max="28" width="3.5703125" style="30" customWidth="1"/>
    <col min="29" max="29" width="3" style="30" customWidth="1"/>
    <col min="30" max="30" width="2.140625" style="30" customWidth="1"/>
    <col min="31" max="31" width="2.85546875" style="30" customWidth="1"/>
    <col min="32" max="32" width="4.140625" style="30" customWidth="1"/>
    <col min="33" max="33" width="4" style="30" customWidth="1"/>
    <col min="34" max="34" width="3.7109375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80" t="s">
        <v>211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96</v>
      </c>
      <c r="L2" s="273"/>
      <c r="M2" s="273" t="s">
        <v>87</v>
      </c>
      <c r="N2" s="273" t="s">
        <v>191</v>
      </c>
      <c r="O2" s="273" t="s">
        <v>109</v>
      </c>
      <c r="P2" s="273" t="s">
        <v>100</v>
      </c>
      <c r="Q2" s="273" t="s">
        <v>200</v>
      </c>
      <c r="R2" s="273" t="s">
        <v>90</v>
      </c>
      <c r="S2" s="273" t="s">
        <v>89</v>
      </c>
      <c r="T2" s="273" t="s">
        <v>91</v>
      </c>
      <c r="U2" s="273" t="s">
        <v>92</v>
      </c>
      <c r="V2" s="273" t="s">
        <v>88</v>
      </c>
      <c r="W2" s="273" t="s">
        <v>111</v>
      </c>
      <c r="X2" s="273" t="s">
        <v>108</v>
      </c>
      <c r="Y2" s="273" t="s">
        <v>325</v>
      </c>
      <c r="Z2" s="273" t="s">
        <v>189</v>
      </c>
      <c r="AA2" s="273" t="s">
        <v>101</v>
      </c>
      <c r="AB2" s="273" t="s">
        <v>324</v>
      </c>
      <c r="AC2" s="273" t="s">
        <v>99</v>
      </c>
      <c r="AD2" s="273"/>
      <c r="AE2" s="273" t="s">
        <v>98</v>
      </c>
      <c r="AF2" s="273" t="s">
        <v>97</v>
      </c>
      <c r="AG2" s="273" t="s">
        <v>195</v>
      </c>
      <c r="AH2" s="273" t="s">
        <v>194</v>
      </c>
      <c r="AI2" s="273" t="s">
        <v>83</v>
      </c>
    </row>
    <row r="3" spans="1:35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</row>
    <row r="4" spans="1:35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</row>
    <row r="5" spans="1:35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</row>
    <row r="6" spans="1:35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</row>
    <row r="7" spans="1:35" x14ac:dyDescent="0.2">
      <c r="A7" s="264" t="s">
        <v>9</v>
      </c>
      <c r="B7" s="265"/>
      <c r="C7" s="26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80">
        <v>32</v>
      </c>
    </row>
    <row r="8" spans="1:35" ht="12.75" x14ac:dyDescent="0.2">
      <c r="A8" s="200" t="s">
        <v>166</v>
      </c>
      <c r="B8" s="201"/>
      <c r="C8" s="202"/>
      <c r="D8" s="143" t="s">
        <v>156</v>
      </c>
      <c r="E8" s="22"/>
      <c r="F8" s="22"/>
      <c r="G8" s="22">
        <v>5</v>
      </c>
      <c r="H8" s="22"/>
      <c r="I8" s="22">
        <v>5</v>
      </c>
      <c r="J8" s="22">
        <v>13</v>
      </c>
      <c r="K8" s="22"/>
      <c r="L8" s="22"/>
      <c r="M8" s="22">
        <v>40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>
        <v>42</v>
      </c>
      <c r="AH8" s="74">
        <v>18</v>
      </c>
      <c r="AI8" s="77">
        <v>205</v>
      </c>
    </row>
    <row r="9" spans="1:35" ht="12.75" x14ac:dyDescent="0.2">
      <c r="A9" s="189" t="s">
        <v>219</v>
      </c>
      <c r="B9" s="189"/>
      <c r="C9" s="189"/>
      <c r="D9" s="144" t="s">
        <v>221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52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74"/>
      <c r="AI9" s="77">
        <v>50</v>
      </c>
    </row>
    <row r="10" spans="1:35" ht="12.75" x14ac:dyDescent="0.2">
      <c r="A10" s="190" t="s">
        <v>17</v>
      </c>
      <c r="B10" s="191"/>
      <c r="C10" s="192"/>
      <c r="D10" s="143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1</v>
      </c>
      <c r="AF10" s="22"/>
      <c r="AG10" s="22"/>
      <c r="AH10" s="74"/>
      <c r="AI10" s="77">
        <v>210</v>
      </c>
    </row>
    <row r="11" spans="1:35" x14ac:dyDescent="0.2">
      <c r="A11" s="289"/>
      <c r="B11" s="290"/>
      <c r="C11" s="290"/>
      <c r="D11" s="143"/>
      <c r="E11" s="22"/>
      <c r="F11" s="22"/>
      <c r="G11" s="22"/>
      <c r="H11" s="42"/>
      <c r="I11" s="4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74"/>
      <c r="AI11" s="77"/>
    </row>
    <row r="12" spans="1:35" ht="12" thickBot="1" x14ac:dyDescent="0.25">
      <c r="A12" s="291"/>
      <c r="B12" s="292"/>
      <c r="C12" s="292"/>
      <c r="D12" s="14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5"/>
      <c r="AI12" s="77"/>
    </row>
    <row r="13" spans="1:35" x14ac:dyDescent="0.2">
      <c r="A13" s="264" t="s">
        <v>84</v>
      </c>
      <c r="B13" s="265"/>
      <c r="C13" s="265"/>
      <c r="D13" s="14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6"/>
      <c r="AI13" s="77"/>
    </row>
    <row r="14" spans="1:35" ht="12.75" x14ac:dyDescent="0.2">
      <c r="A14" s="189"/>
      <c r="B14" s="189"/>
      <c r="C14" s="189"/>
      <c r="D14" s="14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7"/>
    </row>
    <row r="15" spans="1:35" ht="12.75" x14ac:dyDescent="0.2">
      <c r="A15" s="189" t="s">
        <v>106</v>
      </c>
      <c r="B15" s="189"/>
      <c r="C15" s="189"/>
      <c r="D15" s="143" t="s">
        <v>74</v>
      </c>
      <c r="E15" s="22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74"/>
      <c r="AI15" s="77">
        <v>100</v>
      </c>
    </row>
    <row r="16" spans="1:35" ht="13.5" thickBot="1" x14ac:dyDescent="0.25">
      <c r="A16" s="189" t="s">
        <v>12</v>
      </c>
      <c r="B16" s="189"/>
      <c r="C16" s="189"/>
      <c r="D16" s="147" t="s">
        <v>185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5"/>
      <c r="AI16" s="77">
        <v>100</v>
      </c>
    </row>
    <row r="17" spans="1:35" x14ac:dyDescent="0.2">
      <c r="A17" s="264" t="s">
        <v>11</v>
      </c>
      <c r="B17" s="265"/>
      <c r="C17" s="265"/>
      <c r="D17" s="14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6"/>
      <c r="AI17" s="77"/>
    </row>
    <row r="18" spans="1:35" ht="12.75" x14ac:dyDescent="0.2">
      <c r="A18" s="189" t="s">
        <v>167</v>
      </c>
      <c r="B18" s="189"/>
      <c r="C18" s="189"/>
      <c r="D18" s="143">
        <v>1.19</v>
      </c>
      <c r="E18" s="22"/>
      <c r="F18" s="22"/>
      <c r="G18" s="22"/>
      <c r="H18" s="22">
        <v>5</v>
      </c>
      <c r="I18" s="22"/>
      <c r="J18" s="22"/>
      <c r="K18" s="22"/>
      <c r="L18" s="22"/>
      <c r="M18" s="22"/>
      <c r="N18" s="22"/>
      <c r="O18" s="22"/>
      <c r="P18" s="22">
        <v>10</v>
      </c>
      <c r="Q18" s="22"/>
      <c r="R18" s="22">
        <v>100</v>
      </c>
      <c r="S18" s="42">
        <v>77</v>
      </c>
      <c r="T18" s="42">
        <v>25</v>
      </c>
      <c r="U18" s="22">
        <v>6</v>
      </c>
      <c r="V18" s="42">
        <v>107</v>
      </c>
      <c r="W18" s="22"/>
      <c r="X18" s="22"/>
      <c r="Y18" s="22">
        <v>0</v>
      </c>
      <c r="Z18" s="22"/>
      <c r="AA18" s="22">
        <v>1</v>
      </c>
      <c r="AB18" s="22">
        <v>0</v>
      </c>
      <c r="AC18" s="22"/>
      <c r="AD18" s="22"/>
      <c r="AE18" s="22"/>
      <c r="AF18" s="22"/>
      <c r="AG18" s="22"/>
      <c r="AH18" s="74"/>
      <c r="AI18" s="77">
        <v>510</v>
      </c>
    </row>
    <row r="19" spans="1:35" ht="12.75" x14ac:dyDescent="0.2">
      <c r="A19" s="190" t="s">
        <v>220</v>
      </c>
      <c r="B19" s="191"/>
      <c r="C19" s="192"/>
      <c r="D19" s="144">
        <v>6.43</v>
      </c>
      <c r="E19" s="22"/>
      <c r="F19" s="22"/>
      <c r="G19" s="22">
        <v>5</v>
      </c>
      <c r="H19" s="22"/>
      <c r="I19" s="22"/>
      <c r="J19" s="22"/>
      <c r="K19" s="22"/>
      <c r="L19" s="22"/>
      <c r="M19" s="22"/>
      <c r="N19" s="22"/>
      <c r="O19" s="22">
        <v>55</v>
      </c>
      <c r="P19" s="22"/>
      <c r="Q19" s="22"/>
      <c r="R19" s="22"/>
      <c r="S19" s="31"/>
      <c r="T19" s="22"/>
      <c r="U19" s="22"/>
      <c r="V19" s="22"/>
      <c r="W19" s="22"/>
      <c r="X19" s="22"/>
      <c r="Y19" s="22"/>
      <c r="Z19" s="22"/>
      <c r="AA19" s="22">
        <v>1</v>
      </c>
      <c r="AB19" s="22"/>
      <c r="AC19" s="22"/>
      <c r="AD19" s="22"/>
      <c r="AE19" s="22"/>
      <c r="AF19" s="22"/>
      <c r="AG19" s="22"/>
      <c r="AH19" s="74"/>
      <c r="AI19" s="77">
        <v>155</v>
      </c>
    </row>
    <row r="20" spans="1:35" ht="12.75" x14ac:dyDescent="0.2">
      <c r="A20" s="189" t="s">
        <v>168</v>
      </c>
      <c r="B20" s="189"/>
      <c r="C20" s="189"/>
      <c r="D20" s="143">
        <v>263</v>
      </c>
      <c r="E20" s="22"/>
      <c r="F20" s="22"/>
      <c r="G20" s="22">
        <v>10</v>
      </c>
      <c r="H20" s="22"/>
      <c r="I20" s="22"/>
      <c r="J20" s="22"/>
      <c r="K20" s="22"/>
      <c r="L20" s="22"/>
      <c r="M20" s="22"/>
      <c r="N20" s="31">
        <v>89</v>
      </c>
      <c r="O20" s="22"/>
      <c r="P20" s="22">
        <v>10</v>
      </c>
      <c r="Q20" s="22"/>
      <c r="R20" s="22"/>
      <c r="S20" s="22"/>
      <c r="T20" s="22"/>
      <c r="U20" s="22">
        <v>10</v>
      </c>
      <c r="V20" s="22"/>
      <c r="W20" s="22"/>
      <c r="X20" s="22">
        <v>5</v>
      </c>
      <c r="Y20" s="22"/>
      <c r="Z20" s="22"/>
      <c r="AA20" s="22">
        <v>1</v>
      </c>
      <c r="AB20" s="22"/>
      <c r="AC20" s="22"/>
      <c r="AD20" s="22"/>
      <c r="AE20" s="22"/>
      <c r="AF20" s="22"/>
      <c r="AG20" s="22"/>
      <c r="AH20" s="74"/>
      <c r="AI20" s="77">
        <v>119</v>
      </c>
    </row>
    <row r="21" spans="1:35" ht="12.75" x14ac:dyDescent="0.2">
      <c r="A21" s="190" t="s">
        <v>127</v>
      </c>
      <c r="B21" s="191"/>
      <c r="C21" s="192"/>
      <c r="D21" s="143" t="s">
        <v>188</v>
      </c>
      <c r="E21" s="22"/>
      <c r="F21" s="22"/>
      <c r="G21" s="22"/>
      <c r="H21" s="22"/>
      <c r="I21" s="22">
        <v>10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33</v>
      </c>
      <c r="AA21" s="22"/>
      <c r="AB21" s="22"/>
      <c r="AC21" s="22"/>
      <c r="AD21" s="22"/>
      <c r="AE21" s="22"/>
      <c r="AF21" s="22"/>
      <c r="AG21" s="22"/>
      <c r="AH21" s="74"/>
      <c r="AI21" s="77">
        <v>210</v>
      </c>
    </row>
    <row r="22" spans="1:35" x14ac:dyDescent="0.2">
      <c r="A22" s="262"/>
      <c r="B22" s="263"/>
      <c r="C22" s="263"/>
      <c r="D22" s="14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ht="12" thickBot="1" x14ac:dyDescent="0.25">
      <c r="A23" s="262"/>
      <c r="B23" s="263"/>
      <c r="C23" s="263"/>
      <c r="D23" s="14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74"/>
      <c r="AI23" s="77"/>
    </row>
    <row r="24" spans="1:35" x14ac:dyDescent="0.2">
      <c r="A24" s="264" t="s">
        <v>14</v>
      </c>
      <c r="B24" s="265"/>
      <c r="C24" s="265"/>
      <c r="D24" s="14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6"/>
      <c r="AI24" s="77"/>
    </row>
    <row r="25" spans="1:35" ht="12.75" x14ac:dyDescent="0.2">
      <c r="A25" s="190" t="s">
        <v>134</v>
      </c>
      <c r="B25" s="191"/>
      <c r="C25" s="192"/>
      <c r="D25" s="143">
        <v>5.7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>
        <v>218</v>
      </c>
      <c r="AG25" s="22"/>
      <c r="AH25" s="74"/>
      <c r="AI25" s="77">
        <v>210</v>
      </c>
    </row>
    <row r="26" spans="1:35" ht="13.5" thickBot="1" x14ac:dyDescent="0.25">
      <c r="A26" s="286" t="s">
        <v>77</v>
      </c>
      <c r="B26" s="287"/>
      <c r="C26" s="288"/>
      <c r="D26" s="145" t="s">
        <v>187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25</v>
      </c>
      <c r="AD26" s="23"/>
      <c r="AE26" s="23"/>
      <c r="AF26" s="23"/>
      <c r="AG26" s="23"/>
      <c r="AH26" s="75"/>
      <c r="AI26" s="77">
        <v>25</v>
      </c>
    </row>
    <row r="27" spans="1:35" x14ac:dyDescent="0.2">
      <c r="A27" s="264" t="s">
        <v>16</v>
      </c>
      <c r="B27" s="265"/>
      <c r="C27" s="265"/>
      <c r="D27" s="14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6"/>
      <c r="AI27" s="77"/>
    </row>
    <row r="28" spans="1:35" ht="12.75" x14ac:dyDescent="0.2">
      <c r="A28" s="190" t="s">
        <v>169</v>
      </c>
      <c r="B28" s="191"/>
      <c r="C28" s="192"/>
      <c r="D28" s="144" t="s">
        <v>341</v>
      </c>
      <c r="E28" s="22"/>
      <c r="F28" s="22"/>
      <c r="G28" s="22"/>
      <c r="H28" s="22">
        <v>5</v>
      </c>
      <c r="I28" s="22"/>
      <c r="J28" s="22"/>
      <c r="K28" s="22"/>
      <c r="L28" s="22"/>
      <c r="M28" s="22"/>
      <c r="N28" s="36"/>
      <c r="O28" s="22"/>
      <c r="P28" s="22"/>
      <c r="Q28" s="22"/>
      <c r="R28" s="22">
        <v>210</v>
      </c>
      <c r="S28" s="22"/>
      <c r="T28" s="42">
        <v>10</v>
      </c>
      <c r="U28" s="22">
        <v>10</v>
      </c>
      <c r="V28" s="22"/>
      <c r="W28" s="22"/>
      <c r="X28" s="31">
        <v>3</v>
      </c>
      <c r="Y28" s="22"/>
      <c r="Z28" s="22"/>
      <c r="AA28" s="22">
        <v>1</v>
      </c>
      <c r="AB28" s="22"/>
      <c r="AC28" s="22"/>
      <c r="AD28" s="22"/>
      <c r="AE28" s="22"/>
      <c r="AF28" s="22"/>
      <c r="AG28" s="22"/>
      <c r="AH28" s="74"/>
      <c r="AI28" s="81">
        <v>160</v>
      </c>
    </row>
    <row r="29" spans="1:35" ht="12.75" x14ac:dyDescent="0.2">
      <c r="A29" s="285" t="s">
        <v>340</v>
      </c>
      <c r="B29" s="222"/>
      <c r="C29" s="223"/>
      <c r="D29" s="143">
        <v>2.8</v>
      </c>
      <c r="E29" s="22"/>
      <c r="F29" s="22">
        <v>16</v>
      </c>
      <c r="G29" s="22">
        <v>5</v>
      </c>
      <c r="H29" s="22"/>
      <c r="I29" s="22"/>
      <c r="J29" s="22">
        <v>3</v>
      </c>
      <c r="K29" s="22">
        <v>100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1</v>
      </c>
      <c r="AB29" s="22"/>
      <c r="AC29" s="22"/>
      <c r="AD29" s="22"/>
      <c r="AE29" s="22"/>
      <c r="AF29" s="22"/>
      <c r="AG29" s="22"/>
      <c r="AH29" s="74"/>
      <c r="AI29" s="77">
        <v>105</v>
      </c>
    </row>
    <row r="30" spans="1:35" ht="12.75" x14ac:dyDescent="0.2">
      <c r="A30" s="190" t="s">
        <v>17</v>
      </c>
      <c r="B30" s="191"/>
      <c r="C30" s="192"/>
      <c r="D30" s="143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 t="s">
        <v>183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>
        <v>1</v>
      </c>
      <c r="AF30" s="22"/>
      <c r="AG30" s="22"/>
      <c r="AH30" s="74"/>
      <c r="AI30" s="77">
        <v>210</v>
      </c>
    </row>
    <row r="31" spans="1:35" x14ac:dyDescent="0.2">
      <c r="A31" s="262"/>
      <c r="B31" s="263"/>
      <c r="C31" s="26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ht="12" thickBot="1" x14ac:dyDescent="0.25">
      <c r="A32" s="283"/>
      <c r="B32" s="284"/>
      <c r="C32" s="284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82"/>
      <c r="AI32" s="77"/>
    </row>
    <row r="33" spans="1:35" x14ac:dyDescent="0.2">
      <c r="A33" s="264" t="s">
        <v>19</v>
      </c>
      <c r="B33" s="265"/>
      <c r="C33" s="26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6"/>
      <c r="AI33" s="77"/>
    </row>
    <row r="34" spans="1:35" ht="13.5" thickBot="1" x14ac:dyDescent="0.25">
      <c r="A34" s="190"/>
      <c r="B34" s="191"/>
      <c r="C34" s="19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82"/>
      <c r="AI34" s="77"/>
    </row>
    <row r="35" spans="1:35" ht="12" thickBot="1" x14ac:dyDescent="0.25">
      <c r="A35" s="260" t="s">
        <v>85</v>
      </c>
      <c r="B35" s="261"/>
      <c r="C35" s="261"/>
      <c r="D35" s="27"/>
      <c r="E35" s="28">
        <f t="shared" ref="E35:AH35" si="0">SUM(E8:E34)</f>
        <v>100</v>
      </c>
      <c r="F35" s="28">
        <f t="shared" si="0"/>
        <v>116</v>
      </c>
      <c r="G35" s="28">
        <f t="shared" si="0"/>
        <v>25</v>
      </c>
      <c r="H35" s="28">
        <f t="shared" si="0"/>
        <v>10</v>
      </c>
      <c r="I35" s="28">
        <f t="shared" si="0"/>
        <v>35</v>
      </c>
      <c r="J35" s="28">
        <f t="shared" si="0"/>
        <v>16</v>
      </c>
      <c r="K35" s="28">
        <f t="shared" si="0"/>
        <v>100</v>
      </c>
      <c r="L35" s="28">
        <f t="shared" si="0"/>
        <v>0</v>
      </c>
      <c r="M35" s="28">
        <f t="shared" si="0"/>
        <v>40</v>
      </c>
      <c r="N35" s="28">
        <f t="shared" si="0"/>
        <v>89</v>
      </c>
      <c r="O35" s="28">
        <f t="shared" si="0"/>
        <v>55</v>
      </c>
      <c r="P35" s="28">
        <f t="shared" si="0"/>
        <v>20</v>
      </c>
      <c r="Q35" s="28">
        <f t="shared" si="0"/>
        <v>52</v>
      </c>
      <c r="R35" s="28">
        <f t="shared" si="0"/>
        <v>310</v>
      </c>
      <c r="S35" s="28">
        <f t="shared" si="0"/>
        <v>77</v>
      </c>
      <c r="T35" s="28">
        <f t="shared" si="0"/>
        <v>35</v>
      </c>
      <c r="U35" s="28">
        <f t="shared" si="0"/>
        <v>26</v>
      </c>
      <c r="V35" s="28">
        <f t="shared" si="0"/>
        <v>107</v>
      </c>
      <c r="W35" s="28">
        <f t="shared" si="0"/>
        <v>0</v>
      </c>
      <c r="X35" s="28">
        <f t="shared" si="0"/>
        <v>8</v>
      </c>
      <c r="Y35" s="28">
        <f t="shared" si="0"/>
        <v>0</v>
      </c>
      <c r="Z35" s="28">
        <f t="shared" si="0"/>
        <v>33</v>
      </c>
      <c r="AA35" s="28">
        <f t="shared" si="0"/>
        <v>6</v>
      </c>
      <c r="AB35" s="28">
        <f t="shared" si="0"/>
        <v>0</v>
      </c>
      <c r="AC35" s="28">
        <f t="shared" si="0"/>
        <v>25</v>
      </c>
      <c r="AD35" s="28">
        <f t="shared" si="0"/>
        <v>0</v>
      </c>
      <c r="AE35" s="28">
        <f t="shared" si="0"/>
        <v>2</v>
      </c>
      <c r="AF35" s="28">
        <f t="shared" si="0"/>
        <v>218</v>
      </c>
      <c r="AG35" s="28">
        <f t="shared" si="0"/>
        <v>42</v>
      </c>
      <c r="AH35" s="28">
        <f t="shared" si="0"/>
        <v>18</v>
      </c>
      <c r="AI35" s="83"/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0:C30"/>
    <mergeCell ref="A31:C31"/>
    <mergeCell ref="A32:C32"/>
    <mergeCell ref="A33:C33"/>
  </mergeCells>
  <pageMargins left="0.5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view="pageLayout" topLeftCell="A10" zoomScaleNormal="100" workbookViewId="0">
      <selection activeCell="S22" sqref="S22"/>
    </sheetView>
  </sheetViews>
  <sheetFormatPr defaultColWidth="9.140625" defaultRowHeight="11.25" x14ac:dyDescent="0.2"/>
  <cols>
    <col min="1" max="3" width="9.140625" style="30" customWidth="1"/>
    <col min="4" max="4" width="4.85546875" style="30" customWidth="1"/>
    <col min="5" max="5" width="4.5703125" style="30" customWidth="1"/>
    <col min="6" max="6" width="3.710937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6" width="3" style="30" customWidth="1"/>
    <col min="17" max="17" width="3.28515625" style="30" customWidth="1"/>
    <col min="18" max="18" width="3.42578125" style="30" customWidth="1"/>
    <col min="19" max="19" width="3.85546875" style="30" customWidth="1"/>
    <col min="20" max="20" width="3.5703125" style="30" customWidth="1"/>
    <col min="21" max="21" width="3" style="30" customWidth="1"/>
    <col min="22" max="22" width="1.28515625" style="30" customWidth="1"/>
    <col min="23" max="23" width="3" style="30" customWidth="1"/>
    <col min="24" max="24" width="3.140625" style="30" customWidth="1"/>
    <col min="25" max="25" width="2" style="30" customWidth="1"/>
    <col min="26" max="26" width="3.140625" style="30" customWidth="1"/>
    <col min="27" max="27" width="2.85546875" style="30" customWidth="1"/>
    <col min="28" max="28" width="2.5703125" style="30" customWidth="1"/>
    <col min="29" max="29" width="3" style="30" customWidth="1"/>
    <col min="30" max="30" width="3.7109375" style="30" customWidth="1"/>
    <col min="31" max="31" width="2.85546875" style="30" customWidth="1"/>
    <col min="32" max="32" width="3.28515625" style="30" customWidth="1"/>
    <col min="33" max="33" width="1.85546875" style="30" customWidth="1"/>
    <col min="34" max="34" width="3.5703125" style="30" customWidth="1"/>
    <col min="35" max="35" width="2.140625" style="30" customWidth="1"/>
    <col min="36" max="36" width="6.28515625" style="30" customWidth="1"/>
    <col min="37" max="16384" width="9.140625" style="30"/>
  </cols>
  <sheetData>
    <row r="1" spans="1:36" ht="12.75" customHeight="1" x14ac:dyDescent="0.2">
      <c r="A1" s="280" t="s">
        <v>212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</row>
    <row r="2" spans="1:36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120</v>
      </c>
      <c r="K2" s="273" t="s">
        <v>102</v>
      </c>
      <c r="L2" s="273" t="s">
        <v>100</v>
      </c>
      <c r="M2" s="273" t="s">
        <v>96</v>
      </c>
      <c r="N2" s="273" t="s">
        <v>114</v>
      </c>
      <c r="O2" s="273" t="s">
        <v>205</v>
      </c>
      <c r="P2" s="273" t="s">
        <v>325</v>
      </c>
      <c r="Q2" s="273" t="s">
        <v>324</v>
      </c>
      <c r="R2" s="273" t="s">
        <v>89</v>
      </c>
      <c r="S2" s="273" t="s">
        <v>93</v>
      </c>
      <c r="T2" s="273" t="s">
        <v>104</v>
      </c>
      <c r="U2" s="273" t="s">
        <v>92</v>
      </c>
      <c r="V2" s="273"/>
      <c r="W2" s="273" t="s">
        <v>195</v>
      </c>
      <c r="X2" s="273" t="s">
        <v>197</v>
      </c>
      <c r="Y2" s="273"/>
      <c r="Z2" s="273" t="s">
        <v>326</v>
      </c>
      <c r="AA2" s="273" t="s">
        <v>87</v>
      </c>
      <c r="AB2" s="273" t="s">
        <v>194</v>
      </c>
      <c r="AC2" s="273" t="s">
        <v>105</v>
      </c>
      <c r="AD2" s="273" t="s">
        <v>107</v>
      </c>
      <c r="AE2" s="273" t="s">
        <v>98</v>
      </c>
      <c r="AF2" s="273" t="s">
        <v>95</v>
      </c>
      <c r="AG2" s="273"/>
      <c r="AH2" s="277" t="s">
        <v>97</v>
      </c>
      <c r="AI2" s="273" t="s">
        <v>101</v>
      </c>
      <c r="AJ2" s="273" t="s">
        <v>83</v>
      </c>
    </row>
    <row r="3" spans="1:36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8"/>
      <c r="AI3" s="273"/>
      <c r="AJ3" s="273"/>
    </row>
    <row r="4" spans="1:36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8"/>
      <c r="AI4" s="273"/>
      <c r="AJ4" s="273"/>
    </row>
    <row r="5" spans="1:36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8"/>
      <c r="AI5" s="273"/>
      <c r="AJ5" s="273"/>
    </row>
    <row r="6" spans="1:36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9"/>
      <c r="AI6" s="274"/>
      <c r="AJ6" s="274"/>
    </row>
    <row r="7" spans="1:36" x14ac:dyDescent="0.2">
      <c r="A7" s="264" t="s">
        <v>9</v>
      </c>
      <c r="B7" s="265"/>
      <c r="C7" s="265"/>
      <c r="D7" s="96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/>
      <c r="AI7" s="20">
        <v>31</v>
      </c>
      <c r="AJ7" s="80">
        <v>32</v>
      </c>
    </row>
    <row r="8" spans="1:36" ht="12.75" x14ac:dyDescent="0.2">
      <c r="A8" s="189" t="s">
        <v>359</v>
      </c>
      <c r="B8" s="189"/>
      <c r="C8" s="189"/>
      <c r="D8" s="77"/>
      <c r="E8" s="86"/>
      <c r="F8" s="22"/>
      <c r="G8" s="22">
        <v>6</v>
      </c>
      <c r="H8" s="22"/>
      <c r="I8" s="22">
        <v>5</v>
      </c>
      <c r="J8" s="22">
        <v>13</v>
      </c>
      <c r="K8" s="22"/>
      <c r="L8" s="22"/>
      <c r="M8" s="22"/>
      <c r="N8" s="22"/>
      <c r="O8" s="22">
        <v>50</v>
      </c>
      <c r="P8" s="22"/>
      <c r="Q8" s="22"/>
      <c r="R8" s="22"/>
      <c r="S8" s="22"/>
      <c r="T8" s="22"/>
      <c r="U8" s="22"/>
      <c r="V8" s="22"/>
      <c r="W8" s="22">
        <v>42</v>
      </c>
      <c r="X8" s="22"/>
      <c r="Y8" s="22"/>
      <c r="Z8" s="22"/>
      <c r="AA8" s="22"/>
      <c r="AB8" s="22">
        <v>9</v>
      </c>
      <c r="AC8" s="22"/>
      <c r="AD8" s="22"/>
      <c r="AE8" s="22"/>
      <c r="AF8" s="22"/>
      <c r="AG8" s="22"/>
      <c r="AH8" s="22"/>
      <c r="AI8" s="74">
        <v>1</v>
      </c>
      <c r="AJ8" s="77">
        <v>205</v>
      </c>
    </row>
    <row r="9" spans="1:36" ht="12.75" x14ac:dyDescent="0.2">
      <c r="A9" s="189" t="s">
        <v>55</v>
      </c>
      <c r="B9" s="189"/>
      <c r="C9" s="189"/>
      <c r="D9" s="97" t="s">
        <v>222</v>
      </c>
      <c r="E9" s="86"/>
      <c r="F9" s="22"/>
      <c r="G9" s="22"/>
      <c r="H9" s="22"/>
      <c r="I9" s="22"/>
      <c r="J9" s="22"/>
      <c r="K9" s="22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74"/>
      <c r="AJ9" s="77">
        <v>25</v>
      </c>
    </row>
    <row r="10" spans="1:36" ht="12.75" x14ac:dyDescent="0.2">
      <c r="A10" s="189" t="s">
        <v>121</v>
      </c>
      <c r="B10" s="189"/>
      <c r="C10" s="189"/>
      <c r="D10" s="77" t="s">
        <v>196</v>
      </c>
      <c r="E10" s="86"/>
      <c r="F10" s="22"/>
      <c r="G10" s="22"/>
      <c r="H10" s="22"/>
      <c r="I10" s="4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7</v>
      </c>
      <c r="AA10" s="22"/>
      <c r="AB10" s="22"/>
      <c r="AC10" s="22"/>
      <c r="AD10" s="22"/>
      <c r="AE10" s="22"/>
      <c r="AF10" s="22"/>
      <c r="AG10" s="22"/>
      <c r="AH10" s="22"/>
      <c r="AI10" s="74"/>
      <c r="AJ10" s="77">
        <v>210</v>
      </c>
    </row>
    <row r="11" spans="1:36" ht="13.5" thickBot="1" x14ac:dyDescent="0.25">
      <c r="A11" s="190" t="s">
        <v>135</v>
      </c>
      <c r="B11" s="191"/>
      <c r="C11" s="192"/>
      <c r="D11" s="8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>
        <v>170</v>
      </c>
      <c r="AE11" s="22"/>
      <c r="AF11" s="22"/>
      <c r="AG11" s="22"/>
      <c r="AH11" s="22"/>
      <c r="AI11" s="74"/>
      <c r="AJ11" s="77">
        <v>170</v>
      </c>
    </row>
    <row r="12" spans="1:36" x14ac:dyDescent="0.2">
      <c r="A12" s="264" t="s">
        <v>84</v>
      </c>
      <c r="B12" s="265"/>
      <c r="C12" s="265"/>
      <c r="D12" s="9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76"/>
      <c r="AJ12" s="77"/>
    </row>
    <row r="13" spans="1:36" ht="12.75" x14ac:dyDescent="0.2">
      <c r="A13" s="189" t="s">
        <v>106</v>
      </c>
      <c r="B13" s="189"/>
      <c r="C13" s="189"/>
      <c r="D13" s="77" t="s">
        <v>74</v>
      </c>
      <c r="E13" s="86">
        <v>100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4"/>
      <c r="AJ13" s="77">
        <v>100</v>
      </c>
    </row>
    <row r="14" spans="1:36" ht="13.5" thickBot="1" x14ac:dyDescent="0.25">
      <c r="A14" s="189" t="s">
        <v>12</v>
      </c>
      <c r="B14" s="189"/>
      <c r="C14" s="189"/>
      <c r="D14" s="99" t="s">
        <v>185</v>
      </c>
      <c r="E14" s="87"/>
      <c r="F14" s="23">
        <v>100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75"/>
      <c r="AJ14" s="77">
        <v>100</v>
      </c>
    </row>
    <row r="15" spans="1:36" x14ac:dyDescent="0.2">
      <c r="A15" s="264" t="s">
        <v>11</v>
      </c>
      <c r="B15" s="265"/>
      <c r="C15" s="265"/>
      <c r="D15" s="10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76"/>
      <c r="AJ15" s="77"/>
    </row>
    <row r="16" spans="1:36" ht="12.75" x14ac:dyDescent="0.2">
      <c r="A16" s="189" t="s">
        <v>123</v>
      </c>
      <c r="B16" s="189"/>
      <c r="C16" s="189"/>
      <c r="D16" s="81">
        <v>1.1299999999999999</v>
      </c>
      <c r="E16" s="86"/>
      <c r="F16" s="22"/>
      <c r="G16" s="22"/>
      <c r="H16" s="22">
        <v>5</v>
      </c>
      <c r="I16" s="22"/>
      <c r="J16" s="22"/>
      <c r="K16" s="22"/>
      <c r="L16" s="22">
        <v>10</v>
      </c>
      <c r="M16" s="22"/>
      <c r="N16" s="22">
        <v>20</v>
      </c>
      <c r="O16" s="22"/>
      <c r="P16" s="22">
        <v>0</v>
      </c>
      <c r="Q16" s="22">
        <v>0</v>
      </c>
      <c r="R16" s="42">
        <v>161</v>
      </c>
      <c r="S16" s="42"/>
      <c r="T16" s="42">
        <v>20</v>
      </c>
      <c r="U16" s="31">
        <v>10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74">
        <v>1</v>
      </c>
      <c r="AJ16" s="77">
        <v>510</v>
      </c>
    </row>
    <row r="17" spans="1:36" ht="12.75" x14ac:dyDescent="0.2">
      <c r="A17" s="269" t="s">
        <v>276</v>
      </c>
      <c r="B17" s="269"/>
      <c r="C17" s="269"/>
      <c r="D17" s="132" t="s">
        <v>339</v>
      </c>
      <c r="E17" s="86"/>
      <c r="F17" s="22"/>
      <c r="G17" s="22">
        <v>5</v>
      </c>
      <c r="H17" s="31"/>
      <c r="I17" s="22"/>
      <c r="J17" s="22"/>
      <c r="K17" s="22"/>
      <c r="L17" s="22"/>
      <c r="M17" s="22">
        <v>100</v>
      </c>
      <c r="N17" s="22"/>
      <c r="O17" s="22"/>
      <c r="P17" s="22"/>
      <c r="Q17" s="22"/>
      <c r="R17" s="31">
        <v>231</v>
      </c>
      <c r="S17" s="22"/>
      <c r="T17" s="31">
        <v>40</v>
      </c>
      <c r="U17" s="22">
        <v>10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74">
        <v>2</v>
      </c>
      <c r="AJ17" s="77">
        <v>250</v>
      </c>
    </row>
    <row r="18" spans="1:36" ht="12.75" x14ac:dyDescent="0.2">
      <c r="A18" s="190" t="s">
        <v>305</v>
      </c>
      <c r="B18" s="191"/>
      <c r="C18" s="192"/>
      <c r="D18" s="77">
        <v>11.6</v>
      </c>
      <c r="E18" s="86"/>
      <c r="F18" s="22"/>
      <c r="G18" s="22"/>
      <c r="H18" s="22"/>
      <c r="I18" s="22">
        <v>15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>
        <v>20</v>
      </c>
      <c r="AG18" s="22"/>
      <c r="AH18" s="22"/>
      <c r="AI18" s="74"/>
      <c r="AJ18" s="77">
        <v>200</v>
      </c>
    </row>
    <row r="19" spans="1:36" ht="13.5" thickBot="1" x14ac:dyDescent="0.25">
      <c r="A19" s="293"/>
      <c r="B19" s="294"/>
      <c r="C19" s="295"/>
      <c r="D19" s="101"/>
      <c r="E19" s="22"/>
      <c r="F19" s="22"/>
      <c r="G19" s="4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74"/>
      <c r="AJ19" s="77"/>
    </row>
    <row r="20" spans="1:36" x14ac:dyDescent="0.2">
      <c r="A20" s="264" t="s">
        <v>14</v>
      </c>
      <c r="B20" s="265"/>
      <c r="C20" s="265"/>
      <c r="D20" s="9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76"/>
      <c r="AJ20" s="77"/>
    </row>
    <row r="21" spans="1:36" ht="12.75" x14ac:dyDescent="0.2">
      <c r="A21" s="190" t="s">
        <v>134</v>
      </c>
      <c r="B21" s="191"/>
      <c r="C21" s="191"/>
      <c r="D21" s="77"/>
      <c r="E21" s="8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218</v>
      </c>
      <c r="AI21" s="74"/>
      <c r="AJ21" s="77">
        <v>210</v>
      </c>
    </row>
    <row r="22" spans="1:36" ht="13.5" thickBot="1" x14ac:dyDescent="0.25">
      <c r="A22" s="266" t="s">
        <v>358</v>
      </c>
      <c r="B22" s="267"/>
      <c r="C22" s="268"/>
      <c r="D22" s="98">
        <v>5.4</v>
      </c>
      <c r="E22" s="87"/>
      <c r="F22" s="23"/>
      <c r="G22" s="23">
        <v>2</v>
      </c>
      <c r="H22" s="23"/>
      <c r="I22" s="23">
        <v>10</v>
      </c>
      <c r="J22" s="23">
        <v>3</v>
      </c>
      <c r="K22" s="23"/>
      <c r="L22" s="23">
        <v>5</v>
      </c>
      <c r="M22" s="23"/>
      <c r="N22" s="23"/>
      <c r="O22" s="23"/>
      <c r="P22" s="23"/>
      <c r="Q22" s="23"/>
      <c r="R22" s="23"/>
      <c r="S22" s="152"/>
      <c r="T22" s="23"/>
      <c r="U22" s="23"/>
      <c r="V22" s="23"/>
      <c r="W22" s="23"/>
      <c r="X22" s="23">
        <v>81</v>
      </c>
      <c r="Y22" s="23"/>
      <c r="Z22" s="23"/>
      <c r="AA22" s="23">
        <v>8</v>
      </c>
      <c r="AB22" s="23">
        <v>9</v>
      </c>
      <c r="AC22" s="23"/>
      <c r="AD22" s="23"/>
      <c r="AE22" s="23"/>
      <c r="AF22" s="23"/>
      <c r="AG22" s="23"/>
      <c r="AH22" s="23"/>
      <c r="AI22" s="75"/>
      <c r="AJ22" s="77">
        <v>110</v>
      </c>
    </row>
    <row r="23" spans="1:36" x14ac:dyDescent="0.2">
      <c r="A23" s="264" t="s">
        <v>16</v>
      </c>
      <c r="B23" s="265"/>
      <c r="C23" s="265"/>
      <c r="D23" s="10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76"/>
      <c r="AJ23" s="77"/>
    </row>
    <row r="24" spans="1:36" ht="12.75" customHeight="1" x14ac:dyDescent="0.2">
      <c r="A24" s="285" t="s">
        <v>223</v>
      </c>
      <c r="B24" s="222"/>
      <c r="C24" s="223"/>
      <c r="D24" s="104" t="s">
        <v>344</v>
      </c>
      <c r="E24" s="86"/>
      <c r="F24" s="22"/>
      <c r="G24" s="22">
        <v>10</v>
      </c>
      <c r="H24" s="42"/>
      <c r="I24" s="22"/>
      <c r="J24" s="22"/>
      <c r="K24" s="22"/>
      <c r="L24" s="22"/>
      <c r="M24" s="22"/>
      <c r="N24" s="148">
        <v>55</v>
      </c>
      <c r="O24" s="22"/>
      <c r="P24" s="22"/>
      <c r="Q24" s="22"/>
      <c r="R24" s="31"/>
      <c r="S24" s="22"/>
      <c r="T24" s="31">
        <v>27</v>
      </c>
      <c r="U24" s="22">
        <v>12</v>
      </c>
      <c r="V24" s="22"/>
      <c r="W24" s="22"/>
      <c r="X24" s="22"/>
      <c r="Y24" s="22"/>
      <c r="Z24" s="22"/>
      <c r="AA24" s="43"/>
      <c r="AB24" s="43"/>
      <c r="AC24" s="43"/>
      <c r="AD24" s="43"/>
      <c r="AE24" s="22"/>
      <c r="AF24" s="22"/>
      <c r="AG24" s="22"/>
      <c r="AH24" s="22"/>
      <c r="AI24" s="74">
        <v>1</v>
      </c>
      <c r="AJ24" s="81">
        <v>185</v>
      </c>
    </row>
    <row r="25" spans="1:36" ht="12.75" x14ac:dyDescent="0.2">
      <c r="A25" s="285" t="s">
        <v>224</v>
      </c>
      <c r="B25" s="222"/>
      <c r="C25" s="223"/>
      <c r="D25" s="102" t="s">
        <v>343</v>
      </c>
      <c r="E25" s="103"/>
      <c r="F25" s="22">
        <v>15</v>
      </c>
      <c r="G25" s="42">
        <v>5</v>
      </c>
      <c r="H25" s="42"/>
      <c r="I25" s="42"/>
      <c r="J25" s="42"/>
      <c r="K25" s="42"/>
      <c r="L25" s="42"/>
      <c r="M25" s="42">
        <v>96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59">
        <v>1</v>
      </c>
      <c r="AJ25" s="81">
        <v>105</v>
      </c>
    </row>
    <row r="26" spans="1:36" ht="12.75" x14ac:dyDescent="0.2">
      <c r="A26" s="190" t="s">
        <v>17</v>
      </c>
      <c r="B26" s="191"/>
      <c r="C26" s="192"/>
      <c r="D26" s="77">
        <v>11.2</v>
      </c>
      <c r="E26" s="103"/>
      <c r="F26" s="22"/>
      <c r="G26" s="22"/>
      <c r="H26" s="22"/>
      <c r="I26" s="22">
        <v>10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v>1</v>
      </c>
      <c r="AF26" s="22"/>
      <c r="AG26" s="22"/>
      <c r="AH26" s="22"/>
      <c r="AI26" s="74"/>
      <c r="AJ26" s="77">
        <v>210</v>
      </c>
    </row>
    <row r="27" spans="1:36" x14ac:dyDescent="0.2">
      <c r="A27" s="262"/>
      <c r="B27" s="263"/>
      <c r="C27" s="263"/>
      <c r="D27" s="88"/>
      <c r="E27" s="4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74"/>
      <c r="AJ27" s="77"/>
    </row>
    <row r="28" spans="1:36" ht="12" thickBot="1" x14ac:dyDescent="0.25">
      <c r="A28" s="262"/>
      <c r="B28" s="263"/>
      <c r="C28" s="263"/>
      <c r="D28" s="22"/>
      <c r="E28" s="4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74"/>
      <c r="AJ28" s="77"/>
    </row>
    <row r="29" spans="1:36" x14ac:dyDescent="0.2">
      <c r="A29" s="264" t="s">
        <v>19</v>
      </c>
      <c r="B29" s="265"/>
      <c r="C29" s="265"/>
      <c r="D29" s="24"/>
      <c r="E29" s="4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76"/>
      <c r="AJ29" s="77"/>
    </row>
    <row r="30" spans="1:36" ht="13.5" thickBot="1" x14ac:dyDescent="0.25">
      <c r="A30" s="190"/>
      <c r="B30" s="191"/>
      <c r="C30" s="19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82"/>
      <c r="AJ30" s="77"/>
    </row>
    <row r="31" spans="1:36" ht="12" thickBot="1" x14ac:dyDescent="0.25">
      <c r="A31" s="260" t="s">
        <v>85</v>
      </c>
      <c r="B31" s="261"/>
      <c r="C31" s="261"/>
      <c r="D31" s="27"/>
      <c r="E31" s="28">
        <f t="shared" ref="E31:AI31" si="0">SUM(E8:E30)</f>
        <v>100</v>
      </c>
      <c r="F31" s="28">
        <f t="shared" si="0"/>
        <v>115</v>
      </c>
      <c r="G31" s="28">
        <f t="shared" si="0"/>
        <v>28</v>
      </c>
      <c r="H31" s="28">
        <f t="shared" si="0"/>
        <v>5</v>
      </c>
      <c r="I31" s="28">
        <f t="shared" si="0"/>
        <v>50</v>
      </c>
      <c r="J31" s="28">
        <f t="shared" si="0"/>
        <v>29</v>
      </c>
      <c r="K31" s="28">
        <f t="shared" si="0"/>
        <v>27</v>
      </c>
      <c r="L31" s="28">
        <f t="shared" si="0"/>
        <v>15</v>
      </c>
      <c r="M31" s="28">
        <f t="shared" si="0"/>
        <v>196</v>
      </c>
      <c r="N31" s="28">
        <f t="shared" si="0"/>
        <v>75</v>
      </c>
      <c r="O31" s="28">
        <f t="shared" si="0"/>
        <v>50</v>
      </c>
      <c r="P31" s="28">
        <f t="shared" si="0"/>
        <v>0</v>
      </c>
      <c r="Q31" s="28">
        <f t="shared" si="0"/>
        <v>0</v>
      </c>
      <c r="R31" s="28">
        <f t="shared" si="0"/>
        <v>392</v>
      </c>
      <c r="S31" s="153">
        <f t="shared" si="0"/>
        <v>0</v>
      </c>
      <c r="T31" s="28">
        <f t="shared" si="0"/>
        <v>87</v>
      </c>
      <c r="U31" s="28">
        <f t="shared" si="0"/>
        <v>32</v>
      </c>
      <c r="V31" s="28">
        <f t="shared" si="0"/>
        <v>0</v>
      </c>
      <c r="W31" s="28">
        <f t="shared" si="0"/>
        <v>42</v>
      </c>
      <c r="X31" s="28">
        <f t="shared" si="0"/>
        <v>81</v>
      </c>
      <c r="Y31" s="28">
        <f t="shared" si="0"/>
        <v>0</v>
      </c>
      <c r="Z31" s="28">
        <f t="shared" si="0"/>
        <v>7</v>
      </c>
      <c r="AA31" s="28">
        <f t="shared" si="0"/>
        <v>8</v>
      </c>
      <c r="AB31" s="28">
        <f t="shared" si="0"/>
        <v>18</v>
      </c>
      <c r="AC31" s="28">
        <f t="shared" si="0"/>
        <v>0</v>
      </c>
      <c r="AD31" s="28">
        <f t="shared" si="0"/>
        <v>170</v>
      </c>
      <c r="AE31" s="28">
        <f t="shared" si="0"/>
        <v>1</v>
      </c>
      <c r="AF31" s="28">
        <f t="shared" si="0"/>
        <v>20</v>
      </c>
      <c r="AG31" s="28">
        <f t="shared" si="0"/>
        <v>0</v>
      </c>
      <c r="AH31" s="28">
        <f t="shared" si="0"/>
        <v>218</v>
      </c>
      <c r="AI31" s="28">
        <f t="shared" si="0"/>
        <v>6</v>
      </c>
      <c r="AJ31" s="160"/>
    </row>
    <row r="33" spans="19:19" x14ac:dyDescent="0.2">
      <c r="S33" s="85"/>
    </row>
  </sheetData>
  <mergeCells count="60">
    <mergeCell ref="A31:C31"/>
    <mergeCell ref="A26:C26"/>
    <mergeCell ref="A27:C27"/>
    <mergeCell ref="A28:C28"/>
    <mergeCell ref="A29:C29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D2:AD6"/>
    <mergeCell ref="L2:L6"/>
    <mergeCell ref="M2:M6"/>
    <mergeCell ref="I2:I6"/>
    <mergeCell ref="J2:J6"/>
    <mergeCell ref="K2:K6"/>
    <mergeCell ref="W2:W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7" zoomScaleNormal="100" workbookViewId="0">
      <selection activeCell="S14" sqref="S14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3.140625" style="30" customWidth="1"/>
    <col min="12" max="13" width="3" style="30" customWidth="1"/>
    <col min="14" max="14" width="2.28515625" style="30" customWidth="1"/>
    <col min="15" max="15" width="3.28515625" style="30" customWidth="1"/>
    <col min="16" max="16" width="4.28515625" style="30" customWidth="1"/>
    <col min="17" max="17" width="2.85546875" style="30" customWidth="1"/>
    <col min="18" max="18" width="3.7109375" style="30" customWidth="1"/>
    <col min="19" max="20" width="3" style="30" customWidth="1"/>
    <col min="21" max="21" width="3.7109375" style="30" customWidth="1"/>
    <col min="22" max="22" width="2.5703125" style="30" customWidth="1"/>
    <col min="23" max="24" width="3" style="30" customWidth="1"/>
    <col min="25" max="25" width="3.5703125" style="30" customWidth="1"/>
    <col min="26" max="28" width="3" style="30" customWidth="1"/>
    <col min="29" max="29" width="3.7109375" style="30" customWidth="1"/>
    <col min="30" max="30" width="3.28515625" style="30" customWidth="1"/>
    <col min="31" max="31" width="2.140625" style="30" customWidth="1"/>
    <col min="32" max="32" width="3.71093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80" t="s">
        <v>213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93</v>
      </c>
      <c r="L2" s="273" t="s">
        <v>103</v>
      </c>
      <c r="M2" s="273" t="s">
        <v>111</v>
      </c>
      <c r="N2" s="273"/>
      <c r="O2" s="273" t="s">
        <v>365</v>
      </c>
      <c r="P2" s="273" t="s">
        <v>96</v>
      </c>
      <c r="Q2" s="273"/>
      <c r="R2" s="273" t="s">
        <v>90</v>
      </c>
      <c r="S2" s="273" t="s">
        <v>104</v>
      </c>
      <c r="T2" s="273" t="s">
        <v>92</v>
      </c>
      <c r="U2" s="273" t="s">
        <v>89</v>
      </c>
      <c r="V2" s="273" t="s">
        <v>197</v>
      </c>
      <c r="W2" s="273" t="s">
        <v>100</v>
      </c>
      <c r="X2" s="273" t="s">
        <v>115</v>
      </c>
      <c r="Y2" s="273" t="s">
        <v>110</v>
      </c>
      <c r="Z2" s="273" t="s">
        <v>325</v>
      </c>
      <c r="AA2" s="273" t="s">
        <v>192</v>
      </c>
      <c r="AB2" s="273" t="s">
        <v>324</v>
      </c>
      <c r="AC2" s="273" t="s">
        <v>360</v>
      </c>
      <c r="AD2" s="273" t="s">
        <v>184</v>
      </c>
      <c r="AE2" s="273" t="s">
        <v>98</v>
      </c>
      <c r="AF2" s="273" t="s">
        <v>195</v>
      </c>
      <c r="AG2" s="277" t="s">
        <v>97</v>
      </c>
      <c r="AH2" s="273" t="s">
        <v>101</v>
      </c>
      <c r="AI2" s="273" t="s">
        <v>83</v>
      </c>
    </row>
    <row r="3" spans="1:35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8"/>
      <c r="AH3" s="273"/>
      <c r="AI3" s="273"/>
    </row>
    <row r="4" spans="1:35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8"/>
      <c r="AH4" s="273"/>
      <c r="AI4" s="273"/>
    </row>
    <row r="5" spans="1:35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8"/>
      <c r="AH5" s="273"/>
      <c r="AI5" s="273"/>
    </row>
    <row r="6" spans="1:35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9"/>
      <c r="AH6" s="274"/>
      <c r="AI6" s="274"/>
    </row>
    <row r="7" spans="1:35" x14ac:dyDescent="0.2">
      <c r="A7" s="264" t="s">
        <v>9</v>
      </c>
      <c r="B7" s="265"/>
      <c r="C7" s="26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189" t="s">
        <v>363</v>
      </c>
      <c r="B8" s="189"/>
      <c r="C8" s="200"/>
      <c r="D8" s="46" t="s">
        <v>338</v>
      </c>
      <c r="E8" s="86"/>
      <c r="F8" s="22"/>
      <c r="G8" s="22">
        <v>6</v>
      </c>
      <c r="H8" s="22"/>
      <c r="I8" s="22">
        <v>5</v>
      </c>
      <c r="J8" s="22">
        <v>13</v>
      </c>
      <c r="K8" s="22"/>
      <c r="L8" s="22">
        <v>50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/>
      <c r="AF8" s="22">
        <v>42</v>
      </c>
      <c r="AG8" s="22"/>
      <c r="AH8" s="74">
        <v>1</v>
      </c>
      <c r="AI8" s="2">
        <v>205</v>
      </c>
    </row>
    <row r="9" spans="1:35" ht="12.75" x14ac:dyDescent="0.2">
      <c r="A9" s="190" t="s">
        <v>17</v>
      </c>
      <c r="B9" s="191"/>
      <c r="C9" s="191"/>
      <c r="D9" s="47">
        <v>11.2</v>
      </c>
      <c r="E9" s="86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74"/>
      <c r="AI9" s="2">
        <v>210</v>
      </c>
    </row>
    <row r="10" spans="1:35" ht="12.75" x14ac:dyDescent="0.2">
      <c r="A10" s="270"/>
      <c r="B10" s="271"/>
      <c r="C10" s="272"/>
      <c r="D10" s="77">
        <v>10.119999999999999</v>
      </c>
      <c r="E10" s="8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74"/>
      <c r="AI10" s="77"/>
    </row>
    <row r="11" spans="1:35" ht="13.5" thickBot="1" x14ac:dyDescent="0.25">
      <c r="A11" s="266" t="s">
        <v>225</v>
      </c>
      <c r="B11" s="267"/>
      <c r="C11" s="268"/>
      <c r="D11" s="98" t="s">
        <v>155</v>
      </c>
      <c r="E11" s="87"/>
      <c r="F11" s="23"/>
      <c r="G11" s="23">
        <v>2</v>
      </c>
      <c r="H11" s="23"/>
      <c r="I11" s="23"/>
      <c r="J11" s="23">
        <v>4</v>
      </c>
      <c r="K11" s="23">
        <v>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9</v>
      </c>
      <c r="AE11" s="23"/>
      <c r="AF11" s="23"/>
      <c r="AG11" s="23"/>
      <c r="AH11" s="75"/>
      <c r="AI11" s="77">
        <v>60</v>
      </c>
    </row>
    <row r="12" spans="1:35" x14ac:dyDescent="0.2">
      <c r="A12" s="264" t="s">
        <v>84</v>
      </c>
      <c r="B12" s="265"/>
      <c r="C12" s="265"/>
      <c r="D12" s="10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6"/>
      <c r="AI12" s="77"/>
    </row>
    <row r="13" spans="1:35" ht="12.75" x14ac:dyDescent="0.2">
      <c r="A13" s="189" t="s">
        <v>106</v>
      </c>
      <c r="B13" s="189"/>
      <c r="C13" s="189"/>
      <c r="D13" s="77" t="s">
        <v>74</v>
      </c>
      <c r="E13" s="86"/>
      <c r="F13" s="22">
        <v>100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74"/>
      <c r="AI13" s="3">
        <v>100</v>
      </c>
    </row>
    <row r="14" spans="1:35" ht="13.5" thickBot="1" x14ac:dyDescent="0.25">
      <c r="A14" s="189" t="s">
        <v>12</v>
      </c>
      <c r="B14" s="189"/>
      <c r="C14" s="189"/>
      <c r="D14" s="99" t="s">
        <v>185</v>
      </c>
      <c r="E14" s="87">
        <v>100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5"/>
      <c r="AI14" s="77">
        <v>100</v>
      </c>
    </row>
    <row r="15" spans="1:35" x14ac:dyDescent="0.2">
      <c r="A15" s="264" t="s">
        <v>11</v>
      </c>
      <c r="B15" s="265"/>
      <c r="C15" s="265"/>
      <c r="D15" s="8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6"/>
      <c r="AI15" s="77"/>
    </row>
    <row r="16" spans="1:35" ht="12.75" x14ac:dyDescent="0.2">
      <c r="A16" s="189" t="s">
        <v>172</v>
      </c>
      <c r="B16" s="189"/>
      <c r="C16" s="189"/>
      <c r="D16" s="9">
        <v>1.2</v>
      </c>
      <c r="E16" s="86"/>
      <c r="F16" s="22"/>
      <c r="G16" s="22"/>
      <c r="H16" s="22">
        <v>5</v>
      </c>
      <c r="I16" s="22"/>
      <c r="J16" s="22"/>
      <c r="K16" s="22"/>
      <c r="L16" s="22"/>
      <c r="M16" s="22"/>
      <c r="N16" s="22"/>
      <c r="O16" s="22"/>
      <c r="P16" s="22"/>
      <c r="Q16" s="22"/>
      <c r="R16" s="31">
        <v>150</v>
      </c>
      <c r="S16" s="42">
        <v>27</v>
      </c>
      <c r="T16" s="22">
        <v>10</v>
      </c>
      <c r="U16" s="42">
        <v>123</v>
      </c>
      <c r="V16" s="22"/>
      <c r="W16" s="22">
        <v>10</v>
      </c>
      <c r="X16" s="22"/>
      <c r="Y16" s="22"/>
      <c r="Z16" s="22">
        <v>0</v>
      </c>
      <c r="AA16" s="22"/>
      <c r="AB16" s="22">
        <v>0</v>
      </c>
      <c r="AC16" s="22"/>
      <c r="AD16" s="22"/>
      <c r="AE16" s="22"/>
      <c r="AF16" s="22"/>
      <c r="AG16" s="22"/>
      <c r="AH16" s="74">
        <v>1</v>
      </c>
      <c r="AI16" s="2">
        <v>510</v>
      </c>
    </row>
    <row r="17" spans="1:35" ht="12.75" x14ac:dyDescent="0.2">
      <c r="A17" s="189" t="s">
        <v>173</v>
      </c>
      <c r="B17" s="189"/>
      <c r="C17" s="189"/>
      <c r="D17" s="70">
        <v>161</v>
      </c>
      <c r="E17" s="86"/>
      <c r="F17" s="22"/>
      <c r="G17" s="31"/>
      <c r="H17" s="31">
        <v>7</v>
      </c>
      <c r="I17" s="22"/>
      <c r="J17" s="22"/>
      <c r="K17" s="22"/>
      <c r="L17" s="22"/>
      <c r="M17" s="22"/>
      <c r="N17" s="22"/>
      <c r="O17" s="22"/>
      <c r="P17" s="31">
        <v>100</v>
      </c>
      <c r="Q17" s="22"/>
      <c r="R17" s="22"/>
      <c r="S17" s="31">
        <v>47</v>
      </c>
      <c r="T17" s="31">
        <v>12</v>
      </c>
      <c r="U17" s="22"/>
      <c r="V17" s="22"/>
      <c r="W17" s="22"/>
      <c r="X17" s="31">
        <v>61</v>
      </c>
      <c r="Y17" s="22"/>
      <c r="Z17" s="22"/>
      <c r="AA17" s="22"/>
      <c r="AB17" s="22">
        <v>0</v>
      </c>
      <c r="AC17" s="22"/>
      <c r="AD17" s="22"/>
      <c r="AE17" s="22"/>
      <c r="AF17" s="22"/>
      <c r="AG17" s="22"/>
      <c r="AH17" s="74">
        <v>1</v>
      </c>
      <c r="AI17" s="2">
        <v>250</v>
      </c>
    </row>
    <row r="18" spans="1:35" ht="12.75" customHeight="1" x14ac:dyDescent="0.2">
      <c r="A18" s="190" t="s">
        <v>327</v>
      </c>
      <c r="B18" s="191"/>
      <c r="C18" s="192"/>
      <c r="D18" s="77">
        <v>11.6</v>
      </c>
      <c r="E18" s="86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/>
      <c r="AG18" s="22"/>
      <c r="AH18" s="74"/>
      <c r="AI18" s="2">
        <v>200</v>
      </c>
    </row>
    <row r="19" spans="1:35" ht="12" thickBot="1" x14ac:dyDescent="0.25">
      <c r="A19" s="262"/>
      <c r="B19" s="263"/>
      <c r="C19" s="263"/>
      <c r="D19" s="8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4"/>
      <c r="AI19" s="77"/>
    </row>
    <row r="20" spans="1:35" x14ac:dyDescent="0.2">
      <c r="A20" s="264" t="s">
        <v>14</v>
      </c>
      <c r="B20" s="265"/>
      <c r="C20" s="26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6"/>
      <c r="AI20" s="77"/>
    </row>
    <row r="21" spans="1:35" ht="15" x14ac:dyDescent="0.2">
      <c r="A21" s="285" t="s">
        <v>118</v>
      </c>
      <c r="B21" s="299"/>
      <c r="C21" s="300"/>
      <c r="D21" s="44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74"/>
      <c r="AI21" s="15">
        <v>210</v>
      </c>
    </row>
    <row r="22" spans="1:35" ht="13.5" thickBot="1" x14ac:dyDescent="0.25">
      <c r="A22" s="190" t="s">
        <v>112</v>
      </c>
      <c r="B22" s="191"/>
      <c r="C22" s="192"/>
      <c r="D22" s="106">
        <v>5.4</v>
      </c>
      <c r="E22" s="23"/>
      <c r="F22" s="23"/>
      <c r="G22" s="23"/>
      <c r="H22" s="23"/>
      <c r="I22" s="149"/>
      <c r="J22" s="23"/>
      <c r="K22" s="9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54">
        <v>250</v>
      </c>
      <c r="AD22" s="23"/>
      <c r="AE22" s="23"/>
      <c r="AF22" s="23"/>
      <c r="AG22" s="23"/>
      <c r="AH22" s="75"/>
      <c r="AI22" s="2">
        <v>250</v>
      </c>
    </row>
    <row r="23" spans="1:35" x14ac:dyDescent="0.2">
      <c r="A23" s="264" t="s">
        <v>16</v>
      </c>
      <c r="B23" s="265"/>
      <c r="C23" s="265"/>
      <c r="D23" s="8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6"/>
      <c r="AI23" s="77"/>
    </row>
    <row r="24" spans="1:35" ht="12.75" x14ac:dyDescent="0.2">
      <c r="A24" s="190" t="s">
        <v>226</v>
      </c>
      <c r="B24" s="191"/>
      <c r="C24" s="191"/>
      <c r="D24" s="70">
        <v>7.38</v>
      </c>
      <c r="E24" s="86"/>
      <c r="F24" s="22"/>
      <c r="G24" s="22">
        <v>5</v>
      </c>
      <c r="H24" s="22"/>
      <c r="I24" s="22"/>
      <c r="J24" s="22">
        <v>4</v>
      </c>
      <c r="K24" s="22"/>
      <c r="L24" s="22"/>
      <c r="M24" s="22">
        <v>77</v>
      </c>
      <c r="N24" s="22"/>
      <c r="O24" s="22"/>
      <c r="P24" s="22"/>
      <c r="Q24" s="22"/>
      <c r="R24" s="22"/>
      <c r="S24" s="31"/>
      <c r="T24" s="22"/>
      <c r="U24" s="31">
        <v>131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74">
        <v>2</v>
      </c>
      <c r="AI24" s="2">
        <v>155</v>
      </c>
    </row>
    <row r="25" spans="1:35" ht="12.75" x14ac:dyDescent="0.2">
      <c r="A25" s="190" t="s">
        <v>174</v>
      </c>
      <c r="B25" s="191"/>
      <c r="C25" s="191"/>
      <c r="D25" s="9">
        <v>11.2</v>
      </c>
      <c r="E25" s="86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74"/>
      <c r="AI25" s="2">
        <v>210</v>
      </c>
    </row>
    <row r="26" spans="1:35" ht="12.75" x14ac:dyDescent="0.2">
      <c r="A26" s="270" t="s">
        <v>364</v>
      </c>
      <c r="B26" s="271"/>
      <c r="C26" s="272"/>
      <c r="D26" s="105"/>
      <c r="E26" s="86"/>
      <c r="F26" s="22"/>
      <c r="G26" s="22">
        <v>5</v>
      </c>
      <c r="H26" s="22"/>
      <c r="I26" s="22"/>
      <c r="J26" s="22"/>
      <c r="K26" s="22"/>
      <c r="L26" s="22"/>
      <c r="M26" s="22"/>
      <c r="N26" s="22"/>
      <c r="O26" s="22">
        <v>177</v>
      </c>
      <c r="P26" s="22"/>
      <c r="Q26" s="22"/>
      <c r="R26" s="22"/>
      <c r="S26" s="22">
        <v>6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74"/>
      <c r="AI26" s="166">
        <v>100</v>
      </c>
    </row>
    <row r="27" spans="1:35" x14ac:dyDescent="0.2">
      <c r="A27" s="262"/>
      <c r="B27" s="263"/>
      <c r="C27" s="263"/>
      <c r="D27" s="8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74"/>
      <c r="AI27" s="77"/>
    </row>
    <row r="28" spans="1:35" ht="12" thickBot="1" x14ac:dyDescent="0.25">
      <c r="A28" s="262"/>
      <c r="B28" s="263"/>
      <c r="C28" s="26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74"/>
      <c r="AI28" s="77"/>
    </row>
    <row r="29" spans="1:35" x14ac:dyDescent="0.2">
      <c r="A29" s="264" t="s">
        <v>19</v>
      </c>
      <c r="B29" s="265"/>
      <c r="C29" s="26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6"/>
      <c r="AI29" s="77"/>
    </row>
    <row r="30" spans="1:35" ht="13.5" customHeight="1" thickBot="1" x14ac:dyDescent="0.25">
      <c r="A30" s="190"/>
      <c r="B30" s="191"/>
      <c r="C30" s="192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82"/>
      <c r="AI30" s="77"/>
    </row>
    <row r="31" spans="1:35" ht="13.5" customHeight="1" thickBot="1" x14ac:dyDescent="0.25">
      <c r="A31" s="296" t="s">
        <v>85</v>
      </c>
      <c r="B31" s="297"/>
      <c r="C31" s="298"/>
      <c r="D31" s="27"/>
      <c r="E31" s="28">
        <f t="shared" ref="E31:AH31" si="0">SUM(E8:E30)</f>
        <v>100</v>
      </c>
      <c r="F31" s="28">
        <f t="shared" si="0"/>
        <v>100</v>
      </c>
      <c r="G31" s="28">
        <f t="shared" si="0"/>
        <v>18</v>
      </c>
      <c r="H31" s="28">
        <f t="shared" si="0"/>
        <v>12</v>
      </c>
      <c r="I31" s="28">
        <f t="shared" si="0"/>
        <v>35</v>
      </c>
      <c r="J31" s="28">
        <f t="shared" si="0"/>
        <v>21</v>
      </c>
      <c r="K31" s="28">
        <v>1.1659999999999999</v>
      </c>
      <c r="L31" s="28">
        <f t="shared" si="0"/>
        <v>50</v>
      </c>
      <c r="M31" s="28">
        <f t="shared" si="0"/>
        <v>77</v>
      </c>
      <c r="N31" s="28">
        <f t="shared" si="0"/>
        <v>0</v>
      </c>
      <c r="O31" s="28">
        <f t="shared" si="0"/>
        <v>177</v>
      </c>
      <c r="P31" s="28">
        <f t="shared" si="0"/>
        <v>100</v>
      </c>
      <c r="Q31" s="28">
        <f t="shared" si="0"/>
        <v>0</v>
      </c>
      <c r="R31" s="28">
        <f t="shared" si="0"/>
        <v>150</v>
      </c>
      <c r="S31" s="28">
        <f t="shared" si="0"/>
        <v>80</v>
      </c>
      <c r="T31" s="28">
        <f t="shared" si="0"/>
        <v>22</v>
      </c>
      <c r="U31" s="28">
        <f t="shared" si="0"/>
        <v>254</v>
      </c>
      <c r="V31" s="28">
        <f t="shared" si="0"/>
        <v>0</v>
      </c>
      <c r="W31" s="28">
        <f t="shared" si="0"/>
        <v>10</v>
      </c>
      <c r="X31" s="28">
        <f t="shared" si="0"/>
        <v>61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250</v>
      </c>
      <c r="AD31" s="28">
        <f t="shared" si="0"/>
        <v>18</v>
      </c>
      <c r="AE31" s="28">
        <f t="shared" si="0"/>
        <v>2</v>
      </c>
      <c r="AF31" s="28">
        <f t="shared" si="0"/>
        <v>42</v>
      </c>
      <c r="AG31" s="28">
        <f t="shared" si="0"/>
        <v>218</v>
      </c>
      <c r="AH31" s="28">
        <f t="shared" si="0"/>
        <v>5</v>
      </c>
      <c r="AI31" s="83"/>
    </row>
    <row r="33" spans="11:11" x14ac:dyDescent="0.2">
      <c r="K33" s="92"/>
    </row>
  </sheetData>
  <mergeCells count="59"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AC2:AC6"/>
    <mergeCell ref="L2:L6"/>
    <mergeCell ref="M2:M6"/>
    <mergeCell ref="N2:N6"/>
    <mergeCell ref="O2:O6"/>
    <mergeCell ref="P2:P6"/>
    <mergeCell ref="X2:X6"/>
    <mergeCell ref="Y2:Y6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10:C10"/>
    <mergeCell ref="A11:C11"/>
    <mergeCell ref="A12:C12"/>
    <mergeCell ref="A13:C13"/>
    <mergeCell ref="A14:C14"/>
    <mergeCell ref="A25:C25"/>
    <mergeCell ref="A18:C18"/>
    <mergeCell ref="A19:C19"/>
    <mergeCell ref="A21:C21"/>
    <mergeCell ref="A20:C20"/>
    <mergeCell ref="A22:C22"/>
    <mergeCell ref="A23:C23"/>
    <mergeCell ref="A24:C24"/>
    <mergeCell ref="A30:C30"/>
    <mergeCell ref="A31:C31"/>
    <mergeCell ref="A26:C26"/>
    <mergeCell ref="A27:C27"/>
    <mergeCell ref="A28:C28"/>
    <mergeCell ref="A29:C29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3" zoomScaleNormal="100" workbookViewId="0">
      <selection activeCell="M32" sqref="M32"/>
    </sheetView>
  </sheetViews>
  <sheetFormatPr defaultColWidth="9.140625" defaultRowHeight="11.25" x14ac:dyDescent="0.2"/>
  <cols>
    <col min="1" max="2" width="9.140625" style="30" customWidth="1"/>
    <col min="3" max="3" width="9.140625" style="30"/>
    <col min="4" max="4" width="5" style="30" customWidth="1"/>
    <col min="5" max="5" width="4" style="30" customWidth="1"/>
    <col min="6" max="6" width="3.85546875" style="30" customWidth="1"/>
    <col min="7" max="9" width="3" style="30" customWidth="1"/>
    <col min="10" max="10" width="3.5703125" style="30" customWidth="1"/>
    <col min="11" max="12" width="3" style="30" customWidth="1"/>
    <col min="13" max="13" width="3.7109375" style="30" customWidth="1"/>
    <col min="14" max="14" width="2" style="30" customWidth="1"/>
    <col min="15" max="15" width="3.5703125" style="30" customWidth="1"/>
    <col min="16" max="18" width="3" style="30" customWidth="1"/>
    <col min="19" max="19" width="3.7109375" style="30" customWidth="1"/>
    <col min="20" max="20" width="3" style="30" customWidth="1"/>
    <col min="21" max="21" width="4.28515625" style="30" customWidth="1"/>
    <col min="22" max="22" width="3" style="30" customWidth="1"/>
    <col min="23" max="23" width="3.85546875" style="30" customWidth="1"/>
    <col min="24" max="26" width="3" style="30" customWidth="1"/>
    <col min="27" max="27" width="3.7109375" style="30" customWidth="1"/>
    <col min="28" max="28" width="3.85546875" style="30" customWidth="1"/>
    <col min="29" max="29" width="3.42578125" style="30" customWidth="1"/>
    <col min="30" max="31" width="3" style="30" customWidth="1"/>
    <col min="32" max="32" width="3.7109375" style="30" customWidth="1"/>
    <col min="33" max="34" width="3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80" t="s">
        <v>214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102</v>
      </c>
      <c r="L2" s="273" t="s">
        <v>93</v>
      </c>
      <c r="M2" s="273" t="s">
        <v>218</v>
      </c>
      <c r="N2" s="273" t="s">
        <v>325</v>
      </c>
      <c r="O2" s="273" t="s">
        <v>90</v>
      </c>
      <c r="P2" s="273" t="s">
        <v>111</v>
      </c>
      <c r="Q2" s="273" t="s">
        <v>92</v>
      </c>
      <c r="R2" s="273" t="s">
        <v>100</v>
      </c>
      <c r="S2" s="273" t="s">
        <v>113</v>
      </c>
      <c r="T2" s="273" t="s">
        <v>198</v>
      </c>
      <c r="U2" s="273" t="s">
        <v>96</v>
      </c>
      <c r="V2" s="273" t="s">
        <v>104</v>
      </c>
      <c r="W2" s="273" t="s">
        <v>190</v>
      </c>
      <c r="X2" s="273" t="s">
        <v>108</v>
      </c>
      <c r="Y2" s="273" t="s">
        <v>324</v>
      </c>
      <c r="Z2" s="273" t="s">
        <v>95</v>
      </c>
      <c r="AA2" s="273" t="s">
        <v>200</v>
      </c>
      <c r="AB2" s="273" t="s">
        <v>87</v>
      </c>
      <c r="AC2" s="273" t="s">
        <v>176</v>
      </c>
      <c r="AD2" s="273" t="s">
        <v>99</v>
      </c>
      <c r="AE2" s="273" t="s">
        <v>195</v>
      </c>
      <c r="AF2" s="273" t="s">
        <v>194</v>
      </c>
      <c r="AG2" s="273" t="s">
        <v>98</v>
      </c>
      <c r="AH2" s="273" t="s">
        <v>101</v>
      </c>
      <c r="AI2" s="273" t="s">
        <v>83</v>
      </c>
    </row>
    <row r="3" spans="1:35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</row>
    <row r="4" spans="1:35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</row>
    <row r="5" spans="1:35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</row>
    <row r="6" spans="1:35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</row>
    <row r="7" spans="1:35" x14ac:dyDescent="0.2">
      <c r="A7" s="264" t="s">
        <v>9</v>
      </c>
      <c r="B7" s="265"/>
      <c r="C7" s="26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/>
      <c r="O7" s="20"/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200" t="s">
        <v>55</v>
      </c>
      <c r="B8" s="201"/>
      <c r="C8" s="202"/>
      <c r="D8" s="9" t="s">
        <v>222</v>
      </c>
      <c r="E8" s="22"/>
      <c r="F8" s="22"/>
      <c r="G8" s="22"/>
      <c r="H8" s="22"/>
      <c r="I8" s="22"/>
      <c r="J8" s="22"/>
      <c r="K8" s="22">
        <v>27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4"/>
      <c r="AI8" s="2">
        <v>25</v>
      </c>
    </row>
    <row r="9" spans="1:35" ht="12.75" x14ac:dyDescent="0.2">
      <c r="A9" s="189" t="s">
        <v>166</v>
      </c>
      <c r="B9" s="189"/>
      <c r="C9" s="189"/>
      <c r="D9" s="9" t="s">
        <v>156</v>
      </c>
      <c r="E9" s="22"/>
      <c r="F9" s="22"/>
      <c r="G9" s="22">
        <v>5</v>
      </c>
      <c r="H9" s="22"/>
      <c r="I9" s="22">
        <v>5</v>
      </c>
      <c r="J9" s="22">
        <v>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40</v>
      </c>
      <c r="AC9" s="22"/>
      <c r="AD9" s="22"/>
      <c r="AE9" s="22">
        <v>42</v>
      </c>
      <c r="AF9" s="22">
        <v>18</v>
      </c>
      <c r="AG9" s="22"/>
      <c r="AH9" s="74">
        <v>1</v>
      </c>
      <c r="AI9" s="2">
        <v>205</v>
      </c>
    </row>
    <row r="10" spans="1:35" ht="12.75" x14ac:dyDescent="0.2">
      <c r="A10" s="190" t="s">
        <v>174</v>
      </c>
      <c r="B10" s="191"/>
      <c r="C10" s="192"/>
      <c r="D10" s="9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1</v>
      </c>
      <c r="AH10" s="74"/>
      <c r="AI10" s="2">
        <v>210</v>
      </c>
    </row>
    <row r="11" spans="1:35" x14ac:dyDescent="0.2">
      <c r="A11" s="289"/>
      <c r="B11" s="290"/>
      <c r="C11" s="29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74"/>
      <c r="AI11" s="77"/>
    </row>
    <row r="12" spans="1:35" ht="12" thickBot="1" x14ac:dyDescent="0.25">
      <c r="A12" s="291"/>
      <c r="B12" s="292"/>
      <c r="C12" s="29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5"/>
      <c r="AI12" s="98"/>
    </row>
    <row r="13" spans="1:35" x14ac:dyDescent="0.2">
      <c r="A13" s="264" t="s">
        <v>84</v>
      </c>
      <c r="B13" s="265"/>
      <c r="C13" s="26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6"/>
      <c r="AI13" s="109"/>
    </row>
    <row r="14" spans="1:35" ht="12.75" x14ac:dyDescent="0.2">
      <c r="A14" s="189"/>
      <c r="B14" s="189"/>
      <c r="C14" s="189"/>
      <c r="D14" s="10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7"/>
    </row>
    <row r="15" spans="1:35" ht="12.75" customHeight="1" x14ac:dyDescent="0.2">
      <c r="A15" s="189" t="s">
        <v>106</v>
      </c>
      <c r="B15" s="189"/>
      <c r="C15" s="189"/>
      <c r="D15" s="77" t="s">
        <v>74</v>
      </c>
      <c r="E15" s="86"/>
      <c r="F15" s="35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74"/>
      <c r="AI15" s="78">
        <v>100</v>
      </c>
    </row>
    <row r="16" spans="1:35" ht="13.5" customHeight="1" thickBot="1" x14ac:dyDescent="0.25">
      <c r="A16" s="189" t="s">
        <v>12</v>
      </c>
      <c r="B16" s="189"/>
      <c r="C16" s="189"/>
      <c r="D16" s="99" t="s">
        <v>159</v>
      </c>
      <c r="E16" s="87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5"/>
      <c r="AI16" s="110">
        <v>100</v>
      </c>
    </row>
    <row r="17" spans="1:35" x14ac:dyDescent="0.2">
      <c r="A17" s="264" t="s">
        <v>11</v>
      </c>
      <c r="B17" s="265"/>
      <c r="C17" s="265"/>
      <c r="D17" s="8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6"/>
      <c r="AI17" s="109"/>
    </row>
    <row r="18" spans="1:35" ht="12.75" x14ac:dyDescent="0.2">
      <c r="A18" s="189" t="s">
        <v>175</v>
      </c>
      <c r="B18" s="189"/>
      <c r="C18" s="200"/>
      <c r="D18" s="9">
        <v>1.26</v>
      </c>
      <c r="E18" s="86"/>
      <c r="F18" s="22"/>
      <c r="G18" s="22"/>
      <c r="H18" s="22">
        <v>5</v>
      </c>
      <c r="I18" s="22"/>
      <c r="J18" s="22"/>
      <c r="K18" s="22"/>
      <c r="L18" s="22"/>
      <c r="M18" s="31">
        <v>72</v>
      </c>
      <c r="N18" s="22">
        <v>0</v>
      </c>
      <c r="O18" s="31"/>
      <c r="P18" s="22"/>
      <c r="Q18" s="22">
        <v>10</v>
      </c>
      <c r="R18" s="22"/>
      <c r="S18" s="42">
        <v>215</v>
      </c>
      <c r="T18" s="31">
        <v>15</v>
      </c>
      <c r="U18" s="22"/>
      <c r="V18" s="42">
        <v>13</v>
      </c>
      <c r="W18" s="22"/>
      <c r="X18" s="22"/>
      <c r="Y18" s="22">
        <v>0</v>
      </c>
      <c r="Z18" s="22"/>
      <c r="AA18" s="22"/>
      <c r="AB18" s="22"/>
      <c r="AC18" s="22"/>
      <c r="AD18" s="22"/>
      <c r="AE18" s="22"/>
      <c r="AF18" s="22"/>
      <c r="AG18" s="22"/>
      <c r="AH18" s="74">
        <v>1</v>
      </c>
      <c r="AI18" s="2">
        <v>540</v>
      </c>
    </row>
    <row r="19" spans="1:35" ht="12.75" x14ac:dyDescent="0.2">
      <c r="A19" s="302" t="s">
        <v>367</v>
      </c>
      <c r="B19" s="303"/>
      <c r="C19" s="303"/>
      <c r="D19" s="71"/>
      <c r="E19" s="86"/>
      <c r="F19" s="22"/>
      <c r="G19" s="22"/>
      <c r="H19" s="42">
        <v>5</v>
      </c>
      <c r="I19" s="22"/>
      <c r="J19" s="22"/>
      <c r="K19" s="22"/>
      <c r="L19" s="22"/>
      <c r="M19" s="22"/>
      <c r="N19" s="22"/>
      <c r="O19" s="31"/>
      <c r="P19" s="22">
        <v>77</v>
      </c>
      <c r="Q19" s="22">
        <v>12</v>
      </c>
      <c r="R19" s="22">
        <v>10</v>
      </c>
      <c r="S19" s="31">
        <v>80</v>
      </c>
      <c r="T19" s="22"/>
      <c r="U19" s="22"/>
      <c r="V19" s="31">
        <v>40</v>
      </c>
      <c r="W19" s="22"/>
      <c r="X19" s="22">
        <v>3</v>
      </c>
      <c r="Y19" s="22"/>
      <c r="Z19" s="22"/>
      <c r="AA19" s="22"/>
      <c r="AB19" s="22"/>
      <c r="AC19" s="22"/>
      <c r="AD19" s="22"/>
      <c r="AE19" s="22"/>
      <c r="AF19" s="22"/>
      <c r="AG19" s="22"/>
      <c r="AH19" s="74">
        <v>2</v>
      </c>
      <c r="AI19" s="150">
        <v>150</v>
      </c>
    </row>
    <row r="20" spans="1:35" ht="12.75" customHeight="1" x14ac:dyDescent="0.2">
      <c r="A20" s="190" t="s">
        <v>305</v>
      </c>
      <c r="B20" s="191"/>
      <c r="C20" s="191"/>
      <c r="D20" s="77">
        <v>11.6</v>
      </c>
      <c r="E20" s="86"/>
      <c r="F20" s="22"/>
      <c r="G20" s="22"/>
      <c r="H20" s="22"/>
      <c r="I20" s="22">
        <v>15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20</v>
      </c>
      <c r="AA20" s="22"/>
      <c r="AB20" s="22"/>
      <c r="AC20" s="22"/>
      <c r="AD20" s="22"/>
      <c r="AE20" s="22"/>
      <c r="AF20" s="22"/>
      <c r="AG20" s="22"/>
      <c r="AH20" s="74"/>
      <c r="AI20" s="2">
        <v>200</v>
      </c>
    </row>
    <row r="21" spans="1:35" ht="12.75" x14ac:dyDescent="0.2">
      <c r="A21" s="270" t="s">
        <v>227</v>
      </c>
      <c r="B21" s="271"/>
      <c r="C21" s="272"/>
      <c r="D21" s="77" t="s">
        <v>228</v>
      </c>
      <c r="E21" s="86"/>
      <c r="F21" s="22">
        <v>20</v>
      </c>
      <c r="G21" s="22">
        <v>5</v>
      </c>
      <c r="H21" s="22"/>
      <c r="I21" s="22"/>
      <c r="J21" s="22">
        <v>5</v>
      </c>
      <c r="K21" s="22"/>
      <c r="L21" s="95" t="s">
        <v>240</v>
      </c>
      <c r="M21" s="22"/>
      <c r="N21" s="22"/>
      <c r="O21" s="22"/>
      <c r="P21" s="22"/>
      <c r="Q21" s="22"/>
      <c r="R21" s="22"/>
      <c r="S21" s="22"/>
      <c r="T21" s="22"/>
      <c r="U21" s="22">
        <v>105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74"/>
      <c r="AI21" s="78">
        <v>125</v>
      </c>
    </row>
    <row r="22" spans="1:35" x14ac:dyDescent="0.2">
      <c r="A22" s="262"/>
      <c r="B22" s="263"/>
      <c r="C22" s="263"/>
      <c r="D22" s="8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ht="12" thickBot="1" x14ac:dyDescent="0.25">
      <c r="A23" s="262"/>
      <c r="B23" s="263"/>
      <c r="C23" s="26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74"/>
      <c r="AI23" s="98"/>
    </row>
    <row r="24" spans="1:35" x14ac:dyDescent="0.2">
      <c r="A24" s="264" t="s">
        <v>14</v>
      </c>
      <c r="B24" s="265"/>
      <c r="C24" s="265"/>
      <c r="D24" s="9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6"/>
      <c r="AI24" s="109"/>
    </row>
    <row r="25" spans="1:35" ht="12.75" x14ac:dyDescent="0.2">
      <c r="A25" s="190" t="s">
        <v>133</v>
      </c>
      <c r="B25" s="191"/>
      <c r="C25" s="191"/>
      <c r="D25" s="77">
        <v>11.8</v>
      </c>
      <c r="E25" s="8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>
        <v>230</v>
      </c>
      <c r="AD25" s="22"/>
      <c r="AE25" s="22"/>
      <c r="AF25" s="22"/>
      <c r="AG25" s="22"/>
      <c r="AH25" s="74"/>
      <c r="AI25" s="78">
        <v>230</v>
      </c>
    </row>
    <row r="26" spans="1:35" ht="13.5" thickBot="1" x14ac:dyDescent="0.25">
      <c r="A26" s="301" t="s">
        <v>77</v>
      </c>
      <c r="B26" s="301"/>
      <c r="C26" s="301"/>
      <c r="D26" s="98" t="s">
        <v>158</v>
      </c>
      <c r="E26" s="10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25</v>
      </c>
      <c r="AE26" s="26"/>
      <c r="AF26" s="26"/>
      <c r="AG26" s="26"/>
      <c r="AH26" s="82"/>
      <c r="AI26" s="110">
        <v>25</v>
      </c>
    </row>
    <row r="27" spans="1:35" x14ac:dyDescent="0.2">
      <c r="A27" s="264" t="s">
        <v>16</v>
      </c>
      <c r="B27" s="265"/>
      <c r="C27" s="265"/>
      <c r="D27" s="8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6"/>
      <c r="AI27" s="109"/>
    </row>
    <row r="28" spans="1:35" ht="12.75" x14ac:dyDescent="0.2">
      <c r="A28" s="190" t="s">
        <v>237</v>
      </c>
      <c r="B28" s="191"/>
      <c r="C28" s="192"/>
      <c r="D28" s="9" t="s">
        <v>235</v>
      </c>
      <c r="E28" s="22"/>
      <c r="F28" s="22"/>
      <c r="G28" s="22">
        <v>10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1"/>
      <c r="T28" s="22"/>
      <c r="U28" s="22"/>
      <c r="V28" s="22"/>
      <c r="W28" s="22">
        <v>70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74">
        <v>1</v>
      </c>
      <c r="AI28" s="2">
        <v>155</v>
      </c>
    </row>
    <row r="29" spans="1:35" ht="12.75" x14ac:dyDescent="0.2">
      <c r="A29" s="190" t="s">
        <v>351</v>
      </c>
      <c r="B29" s="191"/>
      <c r="C29" s="192"/>
      <c r="D29" s="9" t="s">
        <v>337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52</v>
      </c>
      <c r="AB29" s="22"/>
      <c r="AC29" s="22"/>
      <c r="AD29" s="22"/>
      <c r="AE29" s="22"/>
      <c r="AF29" s="22"/>
      <c r="AG29" s="22"/>
      <c r="AH29" s="74">
        <v>1</v>
      </c>
      <c r="AI29" s="2">
        <v>50</v>
      </c>
    </row>
    <row r="30" spans="1:35" ht="12.75" x14ac:dyDescent="0.2">
      <c r="A30" s="190" t="s">
        <v>17</v>
      </c>
      <c r="B30" s="191"/>
      <c r="C30" s="192"/>
      <c r="D30" s="9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74"/>
      <c r="AI30" s="2">
        <v>210</v>
      </c>
    </row>
    <row r="31" spans="1:35" x14ac:dyDescent="0.2">
      <c r="A31" s="262"/>
      <c r="B31" s="263"/>
      <c r="C31" s="26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ht="12" thickBot="1" x14ac:dyDescent="0.25">
      <c r="A32" s="262"/>
      <c r="B32" s="263"/>
      <c r="C32" s="26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74"/>
      <c r="AI32" s="77"/>
    </row>
    <row r="33" spans="1:35" x14ac:dyDescent="0.2">
      <c r="A33" s="264" t="s">
        <v>19</v>
      </c>
      <c r="B33" s="265"/>
      <c r="C33" s="26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6"/>
      <c r="AI33" s="77"/>
    </row>
    <row r="34" spans="1:35" ht="13.5" thickBot="1" x14ac:dyDescent="0.25">
      <c r="A34" s="190"/>
      <c r="B34" s="191"/>
      <c r="C34" s="192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82"/>
      <c r="AI34" s="77"/>
    </row>
    <row r="35" spans="1:35" ht="12" thickBot="1" x14ac:dyDescent="0.25">
      <c r="A35" s="260" t="s">
        <v>85</v>
      </c>
      <c r="B35" s="261"/>
      <c r="C35" s="261"/>
      <c r="D35" s="27"/>
      <c r="E35" s="28">
        <f t="shared" ref="E35:AH35" si="0">SUM(E8:E34)</f>
        <v>100</v>
      </c>
      <c r="F35" s="28">
        <f t="shared" si="0"/>
        <v>120</v>
      </c>
      <c r="G35" s="28">
        <f t="shared" si="0"/>
        <v>20</v>
      </c>
      <c r="H35" s="28">
        <f t="shared" si="0"/>
        <v>10</v>
      </c>
      <c r="I35" s="28">
        <f t="shared" si="0"/>
        <v>40</v>
      </c>
      <c r="J35" s="28">
        <f t="shared" si="0"/>
        <v>18</v>
      </c>
      <c r="K35" s="28">
        <f t="shared" si="0"/>
        <v>27</v>
      </c>
      <c r="L35" s="28" t="s">
        <v>282</v>
      </c>
      <c r="M35" s="28">
        <f t="shared" si="0"/>
        <v>72</v>
      </c>
      <c r="N35" s="28">
        <f t="shared" si="0"/>
        <v>0</v>
      </c>
      <c r="O35" s="28">
        <f t="shared" si="0"/>
        <v>0</v>
      </c>
      <c r="P35" s="28">
        <f t="shared" si="0"/>
        <v>77</v>
      </c>
      <c r="Q35" s="28">
        <f t="shared" si="0"/>
        <v>22</v>
      </c>
      <c r="R35" s="28">
        <f t="shared" si="0"/>
        <v>10</v>
      </c>
      <c r="S35" s="28">
        <f t="shared" si="0"/>
        <v>295</v>
      </c>
      <c r="T35" s="28">
        <f t="shared" si="0"/>
        <v>15</v>
      </c>
      <c r="U35" s="28">
        <f t="shared" si="0"/>
        <v>105</v>
      </c>
      <c r="V35" s="28">
        <f t="shared" si="0"/>
        <v>53</v>
      </c>
      <c r="W35" s="28">
        <f t="shared" si="0"/>
        <v>70</v>
      </c>
      <c r="X35" s="28">
        <f t="shared" si="0"/>
        <v>3</v>
      </c>
      <c r="Y35" s="28">
        <f t="shared" si="0"/>
        <v>0</v>
      </c>
      <c r="Z35" s="28">
        <f t="shared" si="0"/>
        <v>20</v>
      </c>
      <c r="AA35" s="28">
        <f t="shared" si="0"/>
        <v>52</v>
      </c>
      <c r="AB35" s="28">
        <f t="shared" si="0"/>
        <v>40</v>
      </c>
      <c r="AC35" s="28">
        <f t="shared" si="0"/>
        <v>230</v>
      </c>
      <c r="AD35" s="28">
        <f t="shared" si="0"/>
        <v>25</v>
      </c>
      <c r="AE35" s="28">
        <f t="shared" si="0"/>
        <v>42</v>
      </c>
      <c r="AF35" s="28">
        <f t="shared" si="0"/>
        <v>18</v>
      </c>
      <c r="AG35" s="28">
        <f t="shared" si="0"/>
        <v>2</v>
      </c>
      <c r="AH35" s="28">
        <f t="shared" si="0"/>
        <v>6</v>
      </c>
      <c r="AI35" s="83"/>
    </row>
    <row r="37" spans="1:35" x14ac:dyDescent="0.2">
      <c r="L37" s="92" t="s">
        <v>241</v>
      </c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5:C25"/>
    <mergeCell ref="A24:C24"/>
    <mergeCell ref="A27:C27"/>
    <mergeCell ref="A28:C28"/>
    <mergeCell ref="A26:C26"/>
    <mergeCell ref="A34:C34"/>
    <mergeCell ref="A35:C35"/>
    <mergeCell ref="A30:C30"/>
    <mergeCell ref="A31:C31"/>
    <mergeCell ref="A32:C32"/>
    <mergeCell ref="A33:C33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Layout" topLeftCell="A10" zoomScaleNormal="100" workbookViewId="0">
      <selection activeCell="O39" sqref="O39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28515625" style="30" customWidth="1"/>
    <col min="5" max="5" width="3.5703125" style="30" customWidth="1"/>
    <col min="6" max="6" width="3.42578125" style="30" customWidth="1"/>
    <col min="7" max="9" width="3" style="30" customWidth="1"/>
    <col min="10" max="10" width="3.140625" style="30" customWidth="1"/>
    <col min="11" max="11" width="4.85546875" style="30" bestFit="1" customWidth="1"/>
    <col min="12" max="13" width="3" style="30" customWidth="1"/>
    <col min="14" max="14" width="4" style="30" customWidth="1"/>
    <col min="15" max="15" width="3.28515625" style="30" customWidth="1"/>
    <col min="16" max="16" width="3.85546875" style="30" customWidth="1"/>
    <col min="17" max="21" width="3" style="30" customWidth="1"/>
    <col min="22" max="23" width="3.5703125" style="30" customWidth="1"/>
    <col min="24" max="25" width="3" style="30" customWidth="1"/>
    <col min="26" max="26" width="2.85546875" style="30" customWidth="1"/>
    <col min="27" max="27" width="4" style="30" customWidth="1"/>
    <col min="28" max="28" width="3" style="30" customWidth="1"/>
    <col min="29" max="29" width="2.5703125" style="30" customWidth="1"/>
    <col min="30" max="30" width="3.5703125" style="30" customWidth="1"/>
    <col min="31" max="31" width="3" style="30" customWidth="1"/>
    <col min="32" max="34" width="2.42578125" style="30" customWidth="1"/>
    <col min="35" max="35" width="2.7109375" style="30" customWidth="1"/>
    <col min="36" max="36" width="4.85546875" style="30" customWidth="1"/>
    <col min="37" max="16384" width="9.140625" style="30"/>
  </cols>
  <sheetData>
    <row r="1" spans="1:36" ht="18.75" x14ac:dyDescent="0.2">
      <c r="A1" s="304" t="s">
        <v>215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</row>
    <row r="2" spans="1:36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93</v>
      </c>
      <c r="L2" s="273" t="s">
        <v>114</v>
      </c>
      <c r="M2" s="273" t="s">
        <v>108</v>
      </c>
      <c r="N2" s="273" t="s">
        <v>199</v>
      </c>
      <c r="O2" s="273" t="s">
        <v>277</v>
      </c>
      <c r="P2" s="273" t="s">
        <v>89</v>
      </c>
      <c r="Q2" s="273" t="s">
        <v>104</v>
      </c>
      <c r="R2" s="273" t="s">
        <v>92</v>
      </c>
      <c r="S2" s="273" t="s">
        <v>100</v>
      </c>
      <c r="T2" s="273" t="s">
        <v>190</v>
      </c>
      <c r="U2" s="273" t="s">
        <v>102</v>
      </c>
      <c r="V2" s="273" t="s">
        <v>96</v>
      </c>
      <c r="W2" s="273" t="s">
        <v>90</v>
      </c>
      <c r="X2" s="273" t="s">
        <v>116</v>
      </c>
      <c r="Y2" s="273" t="s">
        <v>95</v>
      </c>
      <c r="Z2" s="273"/>
      <c r="AA2" s="273" t="s">
        <v>124</v>
      </c>
      <c r="AB2" s="273" t="s">
        <v>101</v>
      </c>
      <c r="AC2" s="273"/>
      <c r="AD2" s="273" t="s">
        <v>107</v>
      </c>
      <c r="AE2" s="273" t="s">
        <v>122</v>
      </c>
      <c r="AF2" s="273" t="s">
        <v>195</v>
      </c>
      <c r="AG2" s="277" t="s">
        <v>98</v>
      </c>
      <c r="AH2" s="273" t="s">
        <v>194</v>
      </c>
      <c r="AI2" s="273"/>
      <c r="AJ2" s="273" t="s">
        <v>83</v>
      </c>
    </row>
    <row r="3" spans="1:36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8"/>
      <c r="AH3" s="273"/>
      <c r="AI3" s="273"/>
      <c r="AJ3" s="273"/>
    </row>
    <row r="4" spans="1:36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8"/>
      <c r="AH4" s="273"/>
      <c r="AI4" s="273"/>
      <c r="AJ4" s="273"/>
    </row>
    <row r="5" spans="1:36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8"/>
      <c r="AH5" s="273"/>
      <c r="AI5" s="273"/>
      <c r="AJ5" s="273"/>
    </row>
    <row r="6" spans="1:36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9"/>
      <c r="AH6" s="274"/>
      <c r="AI6" s="274"/>
      <c r="AJ6" s="274"/>
    </row>
    <row r="7" spans="1:36" x14ac:dyDescent="0.2">
      <c r="A7" s="264" t="s">
        <v>9</v>
      </c>
      <c r="B7" s="265"/>
      <c r="C7" s="26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/>
      <c r="AH7" s="20">
        <v>30</v>
      </c>
      <c r="AI7" s="20">
        <v>31</v>
      </c>
      <c r="AJ7" s="21">
        <v>32</v>
      </c>
    </row>
    <row r="8" spans="1:36" ht="12.75" x14ac:dyDescent="0.2">
      <c r="A8" s="189" t="s">
        <v>246</v>
      </c>
      <c r="B8" s="189"/>
      <c r="C8" s="189"/>
      <c r="D8" s="9" t="s">
        <v>231</v>
      </c>
      <c r="E8" s="22"/>
      <c r="F8" s="22"/>
      <c r="G8" s="22">
        <v>6</v>
      </c>
      <c r="H8" s="22"/>
      <c r="I8" s="22">
        <v>5</v>
      </c>
      <c r="J8" s="22">
        <v>13</v>
      </c>
      <c r="K8" s="22"/>
      <c r="L8" s="22"/>
      <c r="M8" s="22"/>
      <c r="N8" s="22"/>
      <c r="O8" s="22"/>
      <c r="P8" s="22"/>
      <c r="Q8" s="22"/>
      <c r="R8" s="22"/>
      <c r="S8" s="22"/>
      <c r="T8" s="22">
        <v>50</v>
      </c>
      <c r="U8" s="22"/>
      <c r="V8" s="22"/>
      <c r="W8" s="22"/>
      <c r="X8" s="22"/>
      <c r="Y8" s="22"/>
      <c r="Z8" s="22"/>
      <c r="AA8" s="22"/>
      <c r="AB8" s="22">
        <v>1</v>
      </c>
      <c r="AC8" s="22"/>
      <c r="AD8" s="22"/>
      <c r="AE8" s="22"/>
      <c r="AF8" s="22">
        <v>42</v>
      </c>
      <c r="AG8" s="22"/>
      <c r="AH8" s="22">
        <v>9</v>
      </c>
      <c r="AI8" s="22"/>
      <c r="AJ8" s="2">
        <v>205</v>
      </c>
    </row>
    <row r="9" spans="1:36" ht="12.75" x14ac:dyDescent="0.2">
      <c r="A9" s="189" t="s">
        <v>55</v>
      </c>
      <c r="B9" s="189"/>
      <c r="C9" s="189"/>
      <c r="D9" s="9">
        <v>5.17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27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">
        <v>25</v>
      </c>
    </row>
    <row r="10" spans="1:36" ht="12.75" x14ac:dyDescent="0.2">
      <c r="A10" s="190" t="s">
        <v>121</v>
      </c>
      <c r="B10" s="191"/>
      <c r="C10" s="192"/>
      <c r="D10" s="9" t="s">
        <v>202</v>
      </c>
      <c r="E10" s="22"/>
      <c r="F10" s="22"/>
      <c r="G10" s="22"/>
      <c r="H10" s="22"/>
      <c r="I10" s="2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7</v>
      </c>
      <c r="AF10" s="22"/>
      <c r="AG10" s="22"/>
      <c r="AH10" s="22"/>
      <c r="AI10" s="22"/>
      <c r="AJ10" s="2">
        <v>210</v>
      </c>
    </row>
    <row r="11" spans="1:36" x14ac:dyDescent="0.2">
      <c r="A11" s="289"/>
      <c r="B11" s="290"/>
      <c r="C11" s="29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74"/>
      <c r="AJ11" s="77"/>
    </row>
    <row r="12" spans="1:36" ht="12" thickBot="1" x14ac:dyDescent="0.25">
      <c r="A12" s="291"/>
      <c r="B12" s="292"/>
      <c r="C12" s="29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75"/>
      <c r="AJ12" s="77"/>
    </row>
    <row r="13" spans="1:36" x14ac:dyDescent="0.2">
      <c r="A13" s="264" t="s">
        <v>84</v>
      </c>
      <c r="B13" s="265"/>
      <c r="C13" s="26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76"/>
      <c r="AJ13" s="77"/>
    </row>
    <row r="14" spans="1:36" ht="12.75" x14ac:dyDescent="0.2">
      <c r="A14" s="189"/>
      <c r="B14" s="189"/>
      <c r="C14" s="189"/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74"/>
      <c r="AJ14" s="77"/>
    </row>
    <row r="15" spans="1:36" ht="12.75" customHeight="1" x14ac:dyDescent="0.2">
      <c r="A15" s="189" t="s">
        <v>106</v>
      </c>
      <c r="B15" s="189"/>
      <c r="C15" s="189"/>
      <c r="D15" s="77" t="s">
        <v>74</v>
      </c>
      <c r="E15" s="86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4"/>
      <c r="AJ15" s="78">
        <v>100</v>
      </c>
    </row>
    <row r="16" spans="1:36" ht="13.5" customHeight="1" thickBot="1" x14ac:dyDescent="0.25">
      <c r="A16" s="189" t="s">
        <v>12</v>
      </c>
      <c r="B16" s="189"/>
      <c r="C16" s="189"/>
      <c r="D16" s="39" t="s">
        <v>185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75"/>
      <c r="AJ16" s="77">
        <v>100</v>
      </c>
    </row>
    <row r="17" spans="1:36" x14ac:dyDescent="0.2">
      <c r="A17" s="264" t="s">
        <v>11</v>
      </c>
      <c r="B17" s="265"/>
      <c r="C17" s="2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76"/>
      <c r="AJ17" s="77"/>
    </row>
    <row r="18" spans="1:36" ht="12.75" x14ac:dyDescent="0.2">
      <c r="A18" s="189" t="s">
        <v>229</v>
      </c>
      <c r="B18" s="189"/>
      <c r="C18" s="189"/>
      <c r="D18" s="46">
        <v>1.1299999999999999</v>
      </c>
      <c r="E18" s="22"/>
      <c r="F18" s="22"/>
      <c r="G18" s="22"/>
      <c r="H18" s="22">
        <v>5</v>
      </c>
      <c r="I18" s="22"/>
      <c r="J18" s="22"/>
      <c r="K18" s="22"/>
      <c r="L18" s="22">
        <v>20</v>
      </c>
      <c r="M18" s="22"/>
      <c r="N18" s="22"/>
      <c r="O18" s="42"/>
      <c r="P18" s="42">
        <v>161</v>
      </c>
      <c r="Q18" s="42">
        <v>20</v>
      </c>
      <c r="R18" s="31">
        <v>10</v>
      </c>
      <c r="S18" s="22">
        <v>10</v>
      </c>
      <c r="T18" s="22"/>
      <c r="U18" s="22"/>
      <c r="V18" s="22"/>
      <c r="W18" s="22"/>
      <c r="X18" s="22"/>
      <c r="Y18" s="22"/>
      <c r="Z18" s="22"/>
      <c r="AA18" s="22"/>
      <c r="AB18" s="22">
        <v>1</v>
      </c>
      <c r="AC18" s="22"/>
      <c r="AD18" s="22"/>
      <c r="AE18" s="22"/>
      <c r="AF18" s="22"/>
      <c r="AG18" s="22"/>
      <c r="AH18" s="22"/>
      <c r="AI18" s="74"/>
      <c r="AJ18" s="2">
        <v>510</v>
      </c>
    </row>
    <row r="19" spans="1:36" ht="12.75" x14ac:dyDescent="0.2">
      <c r="A19" s="189" t="s">
        <v>230</v>
      </c>
      <c r="B19" s="189"/>
      <c r="C19" s="189"/>
      <c r="D19" s="71" t="s">
        <v>345</v>
      </c>
      <c r="E19" s="22"/>
      <c r="F19" s="22"/>
      <c r="G19" s="22">
        <v>10</v>
      </c>
      <c r="H19" s="22"/>
      <c r="I19" s="22"/>
      <c r="J19" s="22"/>
      <c r="K19" s="22"/>
      <c r="L19" s="22"/>
      <c r="M19" s="22">
        <v>4</v>
      </c>
      <c r="N19" s="22"/>
      <c r="O19" s="22"/>
      <c r="P19" s="22"/>
      <c r="Q19" s="31">
        <v>40</v>
      </c>
      <c r="R19" s="22">
        <v>15</v>
      </c>
      <c r="S19" s="22"/>
      <c r="T19" s="22"/>
      <c r="U19" s="22"/>
      <c r="V19" s="22">
        <v>100</v>
      </c>
      <c r="W19" s="22">
        <v>210</v>
      </c>
      <c r="X19" s="22"/>
      <c r="Y19" s="22"/>
      <c r="Z19" s="22"/>
      <c r="AA19" s="22"/>
      <c r="AB19" s="22">
        <v>2</v>
      </c>
      <c r="AC19" s="22"/>
      <c r="AD19" s="22"/>
      <c r="AE19" s="22"/>
      <c r="AF19" s="22"/>
      <c r="AG19" s="22"/>
      <c r="AH19" s="22"/>
      <c r="AI19" s="74"/>
      <c r="AJ19" s="2">
        <v>220</v>
      </c>
    </row>
    <row r="20" spans="1:36" ht="12.75" customHeight="1" x14ac:dyDescent="0.2">
      <c r="A20" s="190" t="s">
        <v>328</v>
      </c>
      <c r="B20" s="191"/>
      <c r="C20" s="192"/>
      <c r="D20" s="105" t="s">
        <v>236</v>
      </c>
      <c r="E20" s="86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21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74"/>
      <c r="AJ20" s="2">
        <v>200</v>
      </c>
    </row>
    <row r="21" spans="1:36" x14ac:dyDescent="0.2">
      <c r="A21" s="262"/>
      <c r="B21" s="263"/>
      <c r="C21" s="263"/>
      <c r="D21" s="8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74"/>
      <c r="AJ21" s="77"/>
    </row>
    <row r="22" spans="1:36" x14ac:dyDescent="0.2">
      <c r="A22" s="262"/>
      <c r="B22" s="263"/>
      <c r="C22" s="26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74"/>
      <c r="AJ22" s="77"/>
    </row>
    <row r="23" spans="1:36" ht="12" thickBot="1" x14ac:dyDescent="0.25">
      <c r="A23" s="262"/>
      <c r="B23" s="263"/>
      <c r="C23" s="26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74"/>
      <c r="AJ23" s="77"/>
    </row>
    <row r="24" spans="1:36" x14ac:dyDescent="0.2">
      <c r="A24" s="264" t="s">
        <v>14</v>
      </c>
      <c r="B24" s="265"/>
      <c r="C24" s="265"/>
      <c r="D24" s="9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76"/>
      <c r="AJ24" s="77"/>
    </row>
    <row r="25" spans="1:36" ht="12.75" x14ac:dyDescent="0.2">
      <c r="A25" s="190" t="s">
        <v>177</v>
      </c>
      <c r="B25" s="191"/>
      <c r="C25" s="191"/>
      <c r="D25" s="77">
        <v>5.6</v>
      </c>
      <c r="E25" s="8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218</v>
      </c>
      <c r="AB25" s="22"/>
      <c r="AC25" s="22"/>
      <c r="AD25" s="22"/>
      <c r="AE25" s="22"/>
      <c r="AF25" s="22"/>
      <c r="AG25" s="22"/>
      <c r="AH25" s="22"/>
      <c r="AI25" s="74"/>
      <c r="AJ25" s="78">
        <v>210</v>
      </c>
    </row>
    <row r="26" spans="1:36" ht="14.25" customHeight="1" thickBot="1" x14ac:dyDescent="0.25">
      <c r="A26" s="266" t="s">
        <v>135</v>
      </c>
      <c r="B26" s="267"/>
      <c r="C26" s="268"/>
      <c r="D26" s="98">
        <v>10.119999999999999</v>
      </c>
      <c r="E26" s="8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170</v>
      </c>
      <c r="AE26" s="23"/>
      <c r="AF26" s="23"/>
      <c r="AG26" s="23"/>
      <c r="AH26" s="23"/>
      <c r="AI26" s="75"/>
      <c r="AJ26" s="78">
        <v>170</v>
      </c>
    </row>
    <row r="27" spans="1:36" x14ac:dyDescent="0.2">
      <c r="A27" s="264" t="s">
        <v>16</v>
      </c>
      <c r="B27" s="265"/>
      <c r="C27" s="265"/>
      <c r="D27" s="8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76"/>
      <c r="AJ27" s="77"/>
    </row>
    <row r="28" spans="1:36" ht="12.75" customHeight="1" x14ac:dyDescent="0.2">
      <c r="A28" s="189" t="s">
        <v>178</v>
      </c>
      <c r="B28" s="189"/>
      <c r="C28" s="200"/>
      <c r="D28" s="39" t="s">
        <v>378</v>
      </c>
      <c r="E28" s="86"/>
      <c r="F28" s="22"/>
      <c r="G28" s="22">
        <v>5</v>
      </c>
      <c r="H28" s="22"/>
      <c r="I28" s="22"/>
      <c r="J28" s="22">
        <v>5</v>
      </c>
      <c r="K28" s="22"/>
      <c r="L28" s="22"/>
      <c r="M28" s="22"/>
      <c r="N28" s="22"/>
      <c r="O28" s="22"/>
      <c r="P28" s="31">
        <v>246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22"/>
      <c r="AH28" s="22">
        <v>9</v>
      </c>
      <c r="AI28" s="22"/>
      <c r="AJ28" s="2">
        <v>195</v>
      </c>
    </row>
    <row r="29" spans="1:36" ht="12.75" x14ac:dyDescent="0.2">
      <c r="A29" s="190" t="s">
        <v>347</v>
      </c>
      <c r="B29" s="191"/>
      <c r="C29" s="191"/>
      <c r="D29" s="73" t="s">
        <v>346</v>
      </c>
      <c r="E29" s="86"/>
      <c r="F29" s="22">
        <v>18</v>
      </c>
      <c r="G29" s="22"/>
      <c r="H29" s="22">
        <v>5</v>
      </c>
      <c r="I29" s="22"/>
      <c r="J29" s="31">
        <v>2</v>
      </c>
      <c r="K29" s="95" t="s">
        <v>342</v>
      </c>
      <c r="L29" s="22"/>
      <c r="M29" s="22"/>
      <c r="N29" s="31">
        <v>103</v>
      </c>
      <c r="O29" s="22"/>
      <c r="P29" s="22"/>
      <c r="Q29" s="22"/>
      <c r="R29" s="22"/>
      <c r="S29" s="22"/>
      <c r="T29" s="22"/>
      <c r="U29" s="22"/>
      <c r="V29" s="22"/>
      <c r="W29" s="72"/>
      <c r="X29" s="22"/>
      <c r="Y29" s="22"/>
      <c r="Z29" s="22"/>
      <c r="AA29" s="22"/>
      <c r="AB29" s="22">
        <v>1</v>
      </c>
      <c r="AC29" s="22"/>
      <c r="AD29" s="22"/>
      <c r="AE29" s="22"/>
      <c r="AF29" s="22"/>
      <c r="AG29" s="22"/>
      <c r="AH29" s="22"/>
      <c r="AI29" s="22"/>
      <c r="AJ29" s="15">
        <v>105</v>
      </c>
    </row>
    <row r="30" spans="1:36" ht="12.75" x14ac:dyDescent="0.2">
      <c r="A30" s="270" t="s">
        <v>17</v>
      </c>
      <c r="B30" s="271"/>
      <c r="C30" s="272"/>
      <c r="D30" s="77">
        <v>11.2</v>
      </c>
      <c r="E30" s="86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22"/>
      <c r="AI30" s="74"/>
      <c r="AJ30" s="78">
        <v>210</v>
      </c>
    </row>
    <row r="31" spans="1:36" ht="12.75" x14ac:dyDescent="0.2">
      <c r="A31" s="270"/>
      <c r="B31" s="271"/>
      <c r="C31" s="271"/>
      <c r="D31" s="8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74"/>
      <c r="AJ31" s="77"/>
    </row>
    <row r="32" spans="1:36" ht="12" thickBot="1" x14ac:dyDescent="0.25">
      <c r="A32" s="262"/>
      <c r="B32" s="263"/>
      <c r="C32" s="26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9"/>
    </row>
    <row r="33" spans="1:36" x14ac:dyDescent="0.2">
      <c r="A33" s="264" t="s">
        <v>19</v>
      </c>
      <c r="B33" s="265"/>
      <c r="C33" s="26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6" ht="13.5" thickBot="1" x14ac:dyDescent="0.25">
      <c r="A34" s="190"/>
      <c r="B34" s="191"/>
      <c r="C34" s="192"/>
      <c r="D34" s="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8"/>
    </row>
    <row r="35" spans="1:36" ht="12" thickBot="1" x14ac:dyDescent="0.25">
      <c r="A35" s="260" t="s">
        <v>85</v>
      </c>
      <c r="B35" s="261"/>
      <c r="C35" s="261"/>
      <c r="D35" s="27"/>
      <c r="E35" s="28">
        <f t="shared" ref="E35:AI35" si="0">SUM(E8:E34)</f>
        <v>100</v>
      </c>
      <c r="F35" s="28">
        <f t="shared" si="0"/>
        <v>118</v>
      </c>
      <c r="G35" s="28">
        <f t="shared" si="0"/>
        <v>21</v>
      </c>
      <c r="H35" s="28">
        <f t="shared" si="0"/>
        <v>10</v>
      </c>
      <c r="I35" s="28">
        <f t="shared" si="0"/>
        <v>35</v>
      </c>
      <c r="J35" s="28">
        <f t="shared" si="0"/>
        <v>33</v>
      </c>
      <c r="K35" s="28">
        <v>0.125</v>
      </c>
      <c r="L35" s="28">
        <f t="shared" si="0"/>
        <v>20</v>
      </c>
      <c r="M35" s="28">
        <f t="shared" si="0"/>
        <v>4</v>
      </c>
      <c r="N35" s="28">
        <f t="shared" si="0"/>
        <v>103</v>
      </c>
      <c r="O35" s="28">
        <f t="shared" si="0"/>
        <v>0</v>
      </c>
      <c r="P35" s="28">
        <f t="shared" si="0"/>
        <v>407</v>
      </c>
      <c r="Q35" s="28">
        <f t="shared" si="0"/>
        <v>60</v>
      </c>
      <c r="R35" s="28">
        <f t="shared" si="0"/>
        <v>25</v>
      </c>
      <c r="S35" s="28">
        <f t="shared" si="0"/>
        <v>10</v>
      </c>
      <c r="T35" s="28">
        <f t="shared" si="0"/>
        <v>50</v>
      </c>
      <c r="U35" s="28">
        <f t="shared" si="0"/>
        <v>27</v>
      </c>
      <c r="V35" s="28">
        <f t="shared" si="0"/>
        <v>100</v>
      </c>
      <c r="W35" s="28">
        <f t="shared" si="0"/>
        <v>210</v>
      </c>
      <c r="X35" s="28">
        <f t="shared" si="0"/>
        <v>21</v>
      </c>
      <c r="Y35" s="28">
        <f t="shared" si="0"/>
        <v>0</v>
      </c>
      <c r="Z35" s="28">
        <f t="shared" si="0"/>
        <v>0</v>
      </c>
      <c r="AA35" s="28">
        <f t="shared" si="0"/>
        <v>218</v>
      </c>
      <c r="AB35" s="28">
        <f t="shared" si="0"/>
        <v>6</v>
      </c>
      <c r="AC35" s="28">
        <f t="shared" si="0"/>
        <v>0</v>
      </c>
      <c r="AD35" s="28">
        <f t="shared" si="0"/>
        <v>170</v>
      </c>
      <c r="AE35" s="28">
        <f t="shared" si="0"/>
        <v>7</v>
      </c>
      <c r="AF35" s="28">
        <f t="shared" si="0"/>
        <v>42</v>
      </c>
      <c r="AG35" s="28">
        <f t="shared" si="0"/>
        <v>1</v>
      </c>
      <c r="AH35" s="28">
        <f t="shared" si="0"/>
        <v>18</v>
      </c>
      <c r="AI35" s="28">
        <f t="shared" si="0"/>
        <v>0</v>
      </c>
      <c r="AJ35" s="29"/>
    </row>
    <row r="37" spans="1:36" x14ac:dyDescent="0.2">
      <c r="K37" s="92" t="s">
        <v>242</v>
      </c>
    </row>
  </sheetData>
  <mergeCells count="64">
    <mergeCell ref="A35:C35"/>
    <mergeCell ref="A30:C30"/>
    <mergeCell ref="A31:C31"/>
    <mergeCell ref="A32:C32"/>
    <mergeCell ref="A33:C33"/>
    <mergeCell ref="A26:C26"/>
    <mergeCell ref="A27:C27"/>
    <mergeCell ref="A28:C28"/>
    <mergeCell ref="A29:C29"/>
    <mergeCell ref="A34:C34"/>
    <mergeCell ref="A21:C21"/>
    <mergeCell ref="A22:C22"/>
    <mergeCell ref="A23:C23"/>
    <mergeCell ref="A25:C25"/>
    <mergeCell ref="A24:C24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7" zoomScale="106" zoomScaleNormal="100" zoomScalePageLayoutView="106" workbookViewId="0">
      <selection activeCell="E37" sqref="E37"/>
    </sheetView>
  </sheetViews>
  <sheetFormatPr defaultColWidth="9.140625" defaultRowHeight="11.25" x14ac:dyDescent="0.2"/>
  <cols>
    <col min="1" max="2" width="9.140625" style="30" customWidth="1"/>
    <col min="3" max="3" width="10.5703125" style="30" customWidth="1"/>
    <col min="4" max="4" width="5.42578125" style="30" customWidth="1"/>
    <col min="5" max="6" width="3.570312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4" width="4.85546875" style="30" bestFit="1" customWidth="1"/>
    <col min="15" max="15" width="3.5703125" style="30" customWidth="1"/>
    <col min="16" max="16" width="4" style="30" customWidth="1"/>
    <col min="17" max="17" width="3" style="30" customWidth="1"/>
    <col min="18" max="19" width="3.42578125" style="30" customWidth="1"/>
    <col min="20" max="21" width="3" style="30" customWidth="1"/>
    <col min="22" max="22" width="3.5703125" style="30" customWidth="1"/>
    <col min="23" max="25" width="3" style="30" customWidth="1"/>
    <col min="26" max="26" width="2.140625" style="30" customWidth="1"/>
    <col min="27" max="27" width="2" style="30" customWidth="1"/>
    <col min="28" max="28" width="4" style="30" customWidth="1"/>
    <col min="29" max="29" width="3.7109375" style="30" customWidth="1"/>
    <col min="30" max="31" width="3" style="30" customWidth="1"/>
    <col min="32" max="32" width="3.28515625" style="30" customWidth="1"/>
    <col min="33" max="33" width="2.7109375" style="30" customWidth="1"/>
    <col min="34" max="34" width="2" style="30" customWidth="1"/>
    <col min="35" max="35" width="4.85546875" style="30" customWidth="1"/>
    <col min="36" max="16384" width="9.140625" style="30"/>
  </cols>
  <sheetData>
    <row r="1" spans="1:35" ht="18.75" x14ac:dyDescent="0.2">
      <c r="A1" s="304" t="s">
        <v>216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</row>
    <row r="2" spans="1:35" ht="11.25" customHeight="1" x14ac:dyDescent="0.2">
      <c r="A2" s="281" t="s">
        <v>79</v>
      </c>
      <c r="B2" s="281"/>
      <c r="C2" s="281"/>
      <c r="D2" s="273" t="s">
        <v>80</v>
      </c>
      <c r="E2" s="273" t="s">
        <v>12</v>
      </c>
      <c r="F2" s="273" t="s">
        <v>37</v>
      </c>
      <c r="G2" s="273" t="s">
        <v>81</v>
      </c>
      <c r="H2" s="273" t="s">
        <v>82</v>
      </c>
      <c r="I2" s="273" t="s">
        <v>57</v>
      </c>
      <c r="J2" s="273" t="s">
        <v>86</v>
      </c>
      <c r="K2" s="273" t="s">
        <v>171</v>
      </c>
      <c r="L2" s="273" t="s">
        <v>108</v>
      </c>
      <c r="M2" s="273" t="s">
        <v>201</v>
      </c>
      <c r="N2" s="273" t="s">
        <v>93</v>
      </c>
      <c r="O2" s="273" t="s">
        <v>90</v>
      </c>
      <c r="P2" s="273" t="s">
        <v>104</v>
      </c>
      <c r="Q2" s="273" t="s">
        <v>92</v>
      </c>
      <c r="R2" s="273" t="s">
        <v>89</v>
      </c>
      <c r="S2" s="273" t="s">
        <v>233</v>
      </c>
      <c r="T2" s="273" t="s">
        <v>100</v>
      </c>
      <c r="U2" s="273" t="s">
        <v>197</v>
      </c>
      <c r="V2" s="273" t="s">
        <v>203</v>
      </c>
      <c r="W2" s="273" t="s">
        <v>94</v>
      </c>
      <c r="X2" s="273" t="s">
        <v>95</v>
      </c>
      <c r="Y2" s="273" t="s">
        <v>87</v>
      </c>
      <c r="Z2" s="273"/>
      <c r="AA2" s="273"/>
      <c r="AB2" s="273" t="s">
        <v>204</v>
      </c>
      <c r="AC2" s="273" t="s">
        <v>176</v>
      </c>
      <c r="AD2" s="273" t="s">
        <v>101</v>
      </c>
      <c r="AE2" s="273" t="s">
        <v>98</v>
      </c>
      <c r="AF2" s="273" t="s">
        <v>195</v>
      </c>
      <c r="AG2" s="273" t="s">
        <v>194</v>
      </c>
      <c r="AH2" s="273"/>
      <c r="AI2" s="273" t="s">
        <v>83</v>
      </c>
    </row>
    <row r="3" spans="1:35" ht="11.25" customHeight="1" x14ac:dyDescent="0.2">
      <c r="A3" s="281"/>
      <c r="B3" s="281"/>
      <c r="C3" s="281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</row>
    <row r="4" spans="1:35" ht="11.25" customHeight="1" x14ac:dyDescent="0.2">
      <c r="A4" s="281"/>
      <c r="B4" s="281"/>
      <c r="C4" s="281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</row>
    <row r="5" spans="1:35" ht="11.25" customHeight="1" x14ac:dyDescent="0.2">
      <c r="A5" s="281"/>
      <c r="B5" s="281"/>
      <c r="C5" s="28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</row>
    <row r="6" spans="1:35" ht="11.25" customHeight="1" thickBot="1" x14ac:dyDescent="0.25">
      <c r="A6" s="282"/>
      <c r="B6" s="282"/>
      <c r="C6" s="28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</row>
    <row r="7" spans="1:35" x14ac:dyDescent="0.2">
      <c r="A7" s="264" t="s">
        <v>9</v>
      </c>
      <c r="B7" s="265"/>
      <c r="C7" s="26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189" t="s">
        <v>179</v>
      </c>
      <c r="B8" s="189"/>
      <c r="C8" s="200"/>
      <c r="D8" s="9" t="s">
        <v>180</v>
      </c>
      <c r="E8" s="86"/>
      <c r="F8" s="22"/>
      <c r="G8" s="22">
        <v>6</v>
      </c>
      <c r="H8" s="22"/>
      <c r="I8" s="22">
        <v>5</v>
      </c>
      <c r="J8" s="22">
        <v>13</v>
      </c>
      <c r="K8" s="22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1</v>
      </c>
      <c r="AE8" s="22"/>
      <c r="AF8" s="22">
        <v>42</v>
      </c>
      <c r="AG8" s="22">
        <v>9</v>
      </c>
      <c r="AH8" s="74"/>
      <c r="AI8" s="2">
        <v>205</v>
      </c>
    </row>
    <row r="9" spans="1:35" ht="12.75" x14ac:dyDescent="0.2">
      <c r="A9" s="190" t="s">
        <v>17</v>
      </c>
      <c r="B9" s="191"/>
      <c r="C9" s="191"/>
      <c r="D9" s="9">
        <v>11.2</v>
      </c>
      <c r="E9" s="86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74"/>
      <c r="AI9" s="2">
        <v>210</v>
      </c>
    </row>
    <row r="10" spans="1:35" x14ac:dyDescent="0.2">
      <c r="A10" s="289"/>
      <c r="B10" s="290"/>
      <c r="C10" s="305"/>
      <c r="D10" s="77"/>
      <c r="E10" s="8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74"/>
      <c r="AI10" s="77"/>
    </row>
    <row r="11" spans="1:35" ht="12" thickBot="1" x14ac:dyDescent="0.25">
      <c r="A11" s="291"/>
      <c r="B11" s="292"/>
      <c r="C11" s="292"/>
      <c r="D11" s="8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5"/>
      <c r="AI11" s="77"/>
    </row>
    <row r="12" spans="1:35" x14ac:dyDescent="0.2">
      <c r="A12" s="264" t="s">
        <v>84</v>
      </c>
      <c r="B12" s="265"/>
      <c r="C12" s="265"/>
      <c r="D12" s="9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6"/>
      <c r="AI12" s="77"/>
    </row>
    <row r="13" spans="1:35" ht="12.75" x14ac:dyDescent="0.2">
      <c r="A13" s="189"/>
      <c r="B13" s="189"/>
      <c r="C13" s="189"/>
      <c r="D13" s="77"/>
      <c r="E13" s="8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74"/>
      <c r="AI13" s="78"/>
    </row>
    <row r="14" spans="1:35" ht="12.75" customHeight="1" x14ac:dyDescent="0.2">
      <c r="A14" s="189" t="s">
        <v>106</v>
      </c>
      <c r="B14" s="189"/>
      <c r="C14" s="189"/>
      <c r="D14" s="77" t="s">
        <v>74</v>
      </c>
      <c r="E14" s="86"/>
      <c r="F14" s="2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8">
        <v>100</v>
      </c>
    </row>
    <row r="15" spans="1:35" ht="13.5" customHeight="1" thickBot="1" x14ac:dyDescent="0.25">
      <c r="A15" s="189" t="s">
        <v>12</v>
      </c>
      <c r="B15" s="189"/>
      <c r="C15" s="189"/>
      <c r="D15" s="39" t="s">
        <v>159</v>
      </c>
      <c r="E15" s="23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75"/>
      <c r="AI15" s="78">
        <v>100</v>
      </c>
    </row>
    <row r="16" spans="1:35" x14ac:dyDescent="0.2">
      <c r="A16" s="264" t="s">
        <v>11</v>
      </c>
      <c r="B16" s="265"/>
      <c r="C16" s="26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76"/>
      <c r="AI16" s="77"/>
    </row>
    <row r="17" spans="1:35" ht="12.75" x14ac:dyDescent="0.2">
      <c r="A17" s="189" t="s">
        <v>232</v>
      </c>
      <c r="B17" s="189"/>
      <c r="C17" s="189"/>
      <c r="D17" s="9" t="s">
        <v>361</v>
      </c>
      <c r="E17" s="86"/>
      <c r="F17" s="22"/>
      <c r="G17" s="22"/>
      <c r="H17" s="22">
        <v>5</v>
      </c>
      <c r="I17" s="22"/>
      <c r="J17" s="22"/>
      <c r="K17" s="22"/>
      <c r="L17" s="22"/>
      <c r="M17" s="22"/>
      <c r="N17" s="22"/>
      <c r="O17" s="22">
        <v>100</v>
      </c>
      <c r="P17" s="31">
        <v>27</v>
      </c>
      <c r="Q17" s="22">
        <v>6</v>
      </c>
      <c r="R17" s="31">
        <v>77</v>
      </c>
      <c r="S17" s="22">
        <v>107</v>
      </c>
      <c r="T17" s="22">
        <v>10</v>
      </c>
      <c r="U17" s="22"/>
      <c r="V17" s="22"/>
      <c r="W17" s="22"/>
      <c r="X17" s="22"/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74"/>
      <c r="AI17" s="2">
        <v>510</v>
      </c>
    </row>
    <row r="18" spans="1:35" ht="12.75" x14ac:dyDescent="0.2">
      <c r="A18" s="189" t="s">
        <v>333</v>
      </c>
      <c r="B18" s="189"/>
      <c r="C18" s="189"/>
      <c r="D18" s="44" t="s">
        <v>348</v>
      </c>
      <c r="E18" s="86"/>
      <c r="F18" s="22"/>
      <c r="G18" s="22"/>
      <c r="H18" s="22">
        <v>5</v>
      </c>
      <c r="I18" s="22"/>
      <c r="J18" s="22"/>
      <c r="K18" s="22"/>
      <c r="L18" s="22">
        <v>5</v>
      </c>
      <c r="M18" s="22"/>
      <c r="N18" s="22"/>
      <c r="O18" s="22"/>
      <c r="P18" s="31">
        <v>50</v>
      </c>
      <c r="Q18" s="22">
        <v>12</v>
      </c>
      <c r="R18" s="31">
        <v>200</v>
      </c>
      <c r="S18" s="22"/>
      <c r="T18" s="22"/>
      <c r="U18" s="22"/>
      <c r="V18" s="22">
        <v>175</v>
      </c>
      <c r="W18" s="22"/>
      <c r="X18" s="22"/>
      <c r="Y18" s="22"/>
      <c r="Z18" s="22"/>
      <c r="AA18" s="22"/>
      <c r="AB18" s="22"/>
      <c r="AC18" s="22"/>
      <c r="AD18" s="22">
        <v>2</v>
      </c>
      <c r="AE18" s="22"/>
      <c r="AF18" s="22"/>
      <c r="AG18" s="22"/>
      <c r="AH18" s="74"/>
      <c r="AI18" s="2">
        <v>240</v>
      </c>
    </row>
    <row r="19" spans="1:35" ht="12.75" x14ac:dyDescent="0.2">
      <c r="A19" s="190" t="s">
        <v>329</v>
      </c>
      <c r="B19" s="191"/>
      <c r="C19" s="192"/>
      <c r="D19" s="77"/>
      <c r="E19" s="86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21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4"/>
      <c r="AI19" s="2">
        <v>200</v>
      </c>
    </row>
    <row r="20" spans="1:35" ht="12.75" customHeight="1" x14ac:dyDescent="0.2">
      <c r="A20" s="262"/>
      <c r="B20" s="263"/>
      <c r="C20" s="263"/>
      <c r="D20" s="8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74"/>
      <c r="AI20" s="77"/>
    </row>
    <row r="21" spans="1:35" x14ac:dyDescent="0.2">
      <c r="A21" s="262"/>
      <c r="B21" s="263"/>
      <c r="C21" s="26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74"/>
      <c r="AI21" s="77"/>
    </row>
    <row r="22" spans="1:35" ht="12" thickBot="1" x14ac:dyDescent="0.25">
      <c r="A22" s="262"/>
      <c r="B22" s="263"/>
      <c r="C22" s="26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x14ac:dyDescent="0.2">
      <c r="A23" s="264" t="s">
        <v>14</v>
      </c>
      <c r="B23" s="265"/>
      <c r="C23" s="265"/>
      <c r="D23" s="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6"/>
      <c r="AI23" s="77"/>
    </row>
    <row r="24" spans="1:35" ht="12.75" x14ac:dyDescent="0.2">
      <c r="A24" s="190" t="s">
        <v>133</v>
      </c>
      <c r="B24" s="191"/>
      <c r="C24" s="192"/>
      <c r="D24" s="77">
        <v>11.8</v>
      </c>
      <c r="E24" s="8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>
        <v>230</v>
      </c>
      <c r="AD24" s="22"/>
      <c r="AE24" s="22"/>
      <c r="AF24" s="22"/>
      <c r="AG24" s="22"/>
      <c r="AH24" s="74"/>
      <c r="AI24" s="78">
        <v>230</v>
      </c>
    </row>
    <row r="25" spans="1:35" ht="13.5" thickBot="1" x14ac:dyDescent="0.25">
      <c r="A25" s="266" t="s">
        <v>131</v>
      </c>
      <c r="B25" s="267"/>
      <c r="C25" s="267"/>
      <c r="D25" s="91">
        <v>10.8</v>
      </c>
      <c r="E25" s="8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167</v>
      </c>
      <c r="AC25" s="23"/>
      <c r="AD25" s="23"/>
      <c r="AE25" s="23"/>
      <c r="AF25" s="23"/>
      <c r="AG25" s="23"/>
      <c r="AH25" s="75"/>
      <c r="AI25" s="78">
        <v>167</v>
      </c>
    </row>
    <row r="26" spans="1:35" x14ac:dyDescent="0.2">
      <c r="A26" s="264" t="s">
        <v>16</v>
      </c>
      <c r="B26" s="265"/>
      <c r="C26" s="26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6"/>
      <c r="AI26" s="77"/>
    </row>
    <row r="27" spans="1:35" ht="12.75" customHeight="1" x14ac:dyDescent="0.2">
      <c r="A27" s="190" t="s">
        <v>234</v>
      </c>
      <c r="B27" s="191"/>
      <c r="C27" s="191"/>
      <c r="D27" s="39" t="s">
        <v>349</v>
      </c>
      <c r="E27" s="86"/>
      <c r="F27" s="22"/>
      <c r="G27" s="22">
        <v>5</v>
      </c>
      <c r="H27" s="22"/>
      <c r="I27" s="22">
        <v>5</v>
      </c>
      <c r="J27" s="22">
        <v>13</v>
      </c>
      <c r="K27" s="22"/>
      <c r="L27" s="22"/>
      <c r="M27" s="22">
        <v>55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1</v>
      </c>
      <c r="AE27" s="22"/>
      <c r="AF27" s="22"/>
      <c r="AG27" s="22"/>
      <c r="AH27" s="74"/>
      <c r="AI27" s="2">
        <v>220</v>
      </c>
    </row>
    <row r="28" spans="1:35" ht="12.75" customHeight="1" x14ac:dyDescent="0.2">
      <c r="A28" s="190" t="s">
        <v>181</v>
      </c>
      <c r="B28" s="191"/>
      <c r="C28" s="191"/>
      <c r="D28" s="9">
        <v>5.7</v>
      </c>
      <c r="E28" s="86"/>
      <c r="F28" s="22"/>
      <c r="G28" s="22">
        <v>4</v>
      </c>
      <c r="H28" s="22"/>
      <c r="I28" s="22">
        <v>10</v>
      </c>
      <c r="J28" s="22">
        <v>3</v>
      </c>
      <c r="K28" s="22"/>
      <c r="L28" s="22"/>
      <c r="M28" s="22"/>
      <c r="N28" s="95" t="s">
        <v>244</v>
      </c>
      <c r="O28" s="22"/>
      <c r="P28" s="31">
        <v>30</v>
      </c>
      <c r="Q28" s="22"/>
      <c r="R28" s="22"/>
      <c r="S28" s="22"/>
      <c r="T28" s="22">
        <v>5</v>
      </c>
      <c r="U28" s="22">
        <v>65</v>
      </c>
      <c r="V28" s="22"/>
      <c r="W28" s="22"/>
      <c r="X28" s="22"/>
      <c r="Y28" s="22">
        <v>8</v>
      </c>
      <c r="Z28" s="22"/>
      <c r="AA28" s="22"/>
      <c r="AB28" s="22"/>
      <c r="AC28" s="22"/>
      <c r="AD28" s="22">
        <v>1</v>
      </c>
      <c r="AE28" s="22"/>
      <c r="AF28" s="22"/>
      <c r="AG28" s="22">
        <v>9</v>
      </c>
      <c r="AH28" s="74"/>
      <c r="AI28" s="2">
        <v>110</v>
      </c>
    </row>
    <row r="29" spans="1:35" ht="12.75" x14ac:dyDescent="0.2">
      <c r="A29" s="270" t="s">
        <v>17</v>
      </c>
      <c r="B29" s="271"/>
      <c r="C29" s="272"/>
      <c r="D29" s="77">
        <v>11.2</v>
      </c>
      <c r="E29" s="86"/>
      <c r="F29" s="22"/>
      <c r="G29" s="22"/>
      <c r="H29" s="22"/>
      <c r="I29" s="22">
        <v>10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>
        <v>1</v>
      </c>
      <c r="AF29" s="22"/>
      <c r="AG29" s="22"/>
      <c r="AH29" s="74"/>
      <c r="AI29" s="78">
        <v>210</v>
      </c>
    </row>
    <row r="30" spans="1:35" x14ac:dyDescent="0.2">
      <c r="A30" s="262"/>
      <c r="B30" s="263"/>
      <c r="C30" s="263"/>
      <c r="D30" s="8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74"/>
      <c r="AI30" s="77"/>
    </row>
    <row r="31" spans="1:35" ht="12" thickBot="1" x14ac:dyDescent="0.25">
      <c r="A31" s="262"/>
      <c r="B31" s="263"/>
      <c r="C31" s="26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x14ac:dyDescent="0.2">
      <c r="A32" s="264" t="s">
        <v>19</v>
      </c>
      <c r="B32" s="265"/>
      <c r="C32" s="26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6"/>
      <c r="AI32" s="77"/>
    </row>
    <row r="33" spans="1:35" ht="13.5" thickBot="1" x14ac:dyDescent="0.25">
      <c r="A33" s="190"/>
      <c r="B33" s="191"/>
      <c r="C33" s="19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82"/>
      <c r="AI33" s="78"/>
    </row>
    <row r="34" spans="1:35" ht="13.5" thickBot="1" x14ac:dyDescent="0.25">
      <c r="A34" s="260" t="s">
        <v>85</v>
      </c>
      <c r="B34" s="261"/>
      <c r="C34" s="261"/>
      <c r="D34" s="27"/>
      <c r="E34" s="28">
        <f t="shared" ref="E34:AH34" si="0">SUM(E8:E33)</f>
        <v>100</v>
      </c>
      <c r="F34" s="28">
        <f t="shared" si="0"/>
        <v>100</v>
      </c>
      <c r="G34" s="28">
        <f t="shared" si="0"/>
        <v>15</v>
      </c>
      <c r="H34" s="28">
        <f t="shared" si="0"/>
        <v>10</v>
      </c>
      <c r="I34" s="28">
        <f t="shared" si="0"/>
        <v>50</v>
      </c>
      <c r="J34" s="28">
        <f t="shared" si="0"/>
        <v>29</v>
      </c>
      <c r="K34" s="28">
        <f t="shared" si="0"/>
        <v>40</v>
      </c>
      <c r="L34" s="28">
        <f t="shared" si="0"/>
        <v>5</v>
      </c>
      <c r="M34" s="28">
        <f t="shared" si="0"/>
        <v>55</v>
      </c>
      <c r="N34" s="28">
        <v>0.16600000000000001</v>
      </c>
      <c r="O34" s="28">
        <f t="shared" si="0"/>
        <v>100</v>
      </c>
      <c r="P34" s="28">
        <f t="shared" si="0"/>
        <v>107</v>
      </c>
      <c r="Q34" s="28">
        <f t="shared" si="0"/>
        <v>18</v>
      </c>
      <c r="R34" s="28">
        <f t="shared" si="0"/>
        <v>277</v>
      </c>
      <c r="S34" s="28">
        <f t="shared" si="0"/>
        <v>107</v>
      </c>
      <c r="T34" s="28">
        <f t="shared" si="0"/>
        <v>15</v>
      </c>
      <c r="U34" s="28">
        <f t="shared" si="0"/>
        <v>65</v>
      </c>
      <c r="V34" s="28">
        <f t="shared" si="0"/>
        <v>175</v>
      </c>
      <c r="W34" s="28">
        <f t="shared" si="0"/>
        <v>21</v>
      </c>
      <c r="X34" s="28">
        <f t="shared" si="0"/>
        <v>0</v>
      </c>
      <c r="Y34" s="28">
        <f t="shared" si="0"/>
        <v>8</v>
      </c>
      <c r="Z34" s="28">
        <f t="shared" si="0"/>
        <v>0</v>
      </c>
      <c r="AA34" s="28">
        <f t="shared" si="0"/>
        <v>0</v>
      </c>
      <c r="AB34" s="28">
        <f t="shared" si="0"/>
        <v>167</v>
      </c>
      <c r="AC34" s="28">
        <f t="shared" si="0"/>
        <v>230</v>
      </c>
      <c r="AD34" s="28">
        <f t="shared" si="0"/>
        <v>6</v>
      </c>
      <c r="AE34" s="28">
        <f t="shared" si="0"/>
        <v>2</v>
      </c>
      <c r="AF34" s="28">
        <f t="shared" si="0"/>
        <v>42</v>
      </c>
      <c r="AG34" s="28">
        <f t="shared" si="0"/>
        <v>18</v>
      </c>
      <c r="AH34" s="28">
        <f t="shared" si="0"/>
        <v>0</v>
      </c>
      <c r="AI34" s="84"/>
    </row>
    <row r="35" spans="1:35" ht="12.75" x14ac:dyDescent="0.2">
      <c r="N35" s="85"/>
      <c r="AI35" s="1"/>
    </row>
    <row r="36" spans="1:35" ht="12.75" x14ac:dyDescent="0.2">
      <c r="N36" s="92" t="s">
        <v>239</v>
      </c>
      <c r="AI36" s="1"/>
    </row>
    <row r="37" spans="1:35" x14ac:dyDescent="0.2">
      <c r="P37" s="30" t="s">
        <v>183</v>
      </c>
    </row>
  </sheetData>
  <mergeCells count="6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9:C9"/>
    <mergeCell ref="AD2:AD6"/>
    <mergeCell ref="L2:L6"/>
    <mergeCell ref="M2:M6"/>
    <mergeCell ref="N2:N6"/>
    <mergeCell ref="O2:O6"/>
    <mergeCell ref="P2:P6"/>
    <mergeCell ref="A7:C7"/>
    <mergeCell ref="A8:C8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34:C34"/>
    <mergeCell ref="A29:C29"/>
    <mergeCell ref="A30:C30"/>
    <mergeCell ref="A31:C31"/>
    <mergeCell ref="A32:C32"/>
  </mergeCells>
  <pageMargins left="0.30906593406593408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36" t="s">
        <v>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x14ac:dyDescent="0.25">
      <c r="A2" s="229" t="s">
        <v>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x14ac:dyDescent="0.25">
      <c r="A3" s="229" t="s">
        <v>147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x14ac:dyDescent="0.25">
      <c r="A4" s="237" t="s">
        <v>33</v>
      </c>
      <c r="B4" s="238" t="s">
        <v>34</v>
      </c>
      <c r="C4" s="238"/>
      <c r="D4" s="253" t="s">
        <v>35</v>
      </c>
      <c r="E4" s="241" t="s">
        <v>139</v>
      </c>
      <c r="F4" s="241" t="s">
        <v>140</v>
      </c>
      <c r="G4" s="241" t="s">
        <v>141</v>
      </c>
      <c r="H4" s="241" t="s">
        <v>142</v>
      </c>
      <c r="I4" s="241" t="s">
        <v>143</v>
      </c>
      <c r="J4" s="241" t="s">
        <v>144</v>
      </c>
      <c r="K4" s="257" t="s">
        <v>145</v>
      </c>
      <c r="L4" s="257" t="s">
        <v>136</v>
      </c>
      <c r="M4" s="257" t="s">
        <v>137</v>
      </c>
      <c r="N4" s="241" t="s">
        <v>138</v>
      </c>
      <c r="O4" s="253" t="s">
        <v>36</v>
      </c>
      <c r="P4" s="242" t="s">
        <v>78</v>
      </c>
      <c r="Q4" s="241"/>
      <c r="R4" s="241" t="s">
        <v>146</v>
      </c>
    </row>
    <row r="5" spans="1:18" ht="30" customHeight="1" x14ac:dyDescent="0.25">
      <c r="A5" s="237"/>
      <c r="B5" s="238"/>
      <c r="C5" s="238"/>
      <c r="D5" s="253"/>
      <c r="E5" s="241"/>
      <c r="F5" s="241"/>
      <c r="G5" s="241"/>
      <c r="H5" s="241"/>
      <c r="I5" s="241"/>
      <c r="J5" s="241"/>
      <c r="K5" s="258"/>
      <c r="L5" s="258"/>
      <c r="M5" s="258"/>
      <c r="N5" s="241"/>
      <c r="O5" s="253"/>
      <c r="P5" s="243"/>
      <c r="Q5" s="241"/>
      <c r="R5" s="241"/>
    </row>
    <row r="6" spans="1:18" ht="3" customHeight="1" x14ac:dyDescent="0.25">
      <c r="A6" s="237"/>
      <c r="B6" s="238"/>
      <c r="C6" s="238"/>
      <c r="D6" s="253"/>
      <c r="E6" s="241"/>
      <c r="F6" s="241"/>
      <c r="G6" s="241"/>
      <c r="H6" s="241"/>
      <c r="I6" s="241"/>
      <c r="J6" s="241"/>
      <c r="K6" s="259"/>
      <c r="L6" s="259"/>
      <c r="M6" s="259"/>
      <c r="N6" s="241"/>
      <c r="O6" s="253"/>
      <c r="P6" s="244"/>
      <c r="Q6" s="241"/>
      <c r="R6" s="241"/>
    </row>
    <row r="7" spans="1:18" x14ac:dyDescent="0.25">
      <c r="A7" s="9">
        <v>1</v>
      </c>
      <c r="B7" s="245" t="s">
        <v>12</v>
      </c>
      <c r="C7" s="245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300</v>
      </c>
      <c r="Q7" s="10"/>
      <c r="R7" s="60">
        <f>D7*S1</f>
        <v>0</v>
      </c>
    </row>
    <row r="8" spans="1:18" x14ac:dyDescent="0.25">
      <c r="A8" s="9">
        <v>2</v>
      </c>
      <c r="B8" s="245" t="s">
        <v>37</v>
      </c>
      <c r="C8" s="245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0</v>
      </c>
      <c r="Q8" s="10"/>
      <c r="R8" s="10">
        <f t="shared" ref="R8:R56" si="1">D8*S$1</f>
        <v>0</v>
      </c>
    </row>
    <row r="9" spans="1:18" x14ac:dyDescent="0.25">
      <c r="A9" s="9">
        <v>3</v>
      </c>
      <c r="B9" s="245" t="s">
        <v>38</v>
      </c>
      <c r="C9" s="245"/>
      <c r="D9" s="12">
        <v>4</v>
      </c>
      <c r="E9" s="44"/>
      <c r="F9" s="44"/>
      <c r="G9" s="44"/>
      <c r="H9" s="44"/>
      <c r="I9" s="44"/>
      <c r="J9" s="44"/>
      <c r="K9" s="44"/>
      <c r="L9" s="44"/>
      <c r="M9" s="44"/>
      <c r="N9" s="49"/>
      <c r="O9" s="16">
        <f>SUM(E9:N9)</f>
        <v>0</v>
      </c>
      <c r="P9" s="10">
        <f t="shared" si="0"/>
        <v>0</v>
      </c>
      <c r="Q9" s="10"/>
      <c r="R9" s="10">
        <f t="shared" si="1"/>
        <v>0</v>
      </c>
    </row>
    <row r="10" spans="1:18" x14ac:dyDescent="0.25">
      <c r="A10" s="9">
        <v>4</v>
      </c>
      <c r="B10" s="245" t="s">
        <v>39</v>
      </c>
      <c r="C10" s="245"/>
      <c r="D10" s="12">
        <v>80</v>
      </c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16"/>
      <c r="P10" s="10">
        <f>(O11+O12+O13+O14+O15+O16+O17+O18+O19)-R10</f>
        <v>0</v>
      </c>
      <c r="Q10" s="10"/>
      <c r="R10" s="10">
        <f t="shared" si="1"/>
        <v>0</v>
      </c>
    </row>
    <row r="11" spans="1:18" x14ac:dyDescent="0.25">
      <c r="A11" s="9">
        <v>5</v>
      </c>
      <c r="B11" s="245" t="s">
        <v>40</v>
      </c>
      <c r="C11" s="245"/>
      <c r="D11" s="12">
        <v>15</v>
      </c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16">
        <f t="shared" ref="O11:O35" si="2">SUM(E11:N11)</f>
        <v>0</v>
      </c>
      <c r="P11" s="10"/>
      <c r="Q11" s="10"/>
      <c r="R11" s="10">
        <f t="shared" si="1"/>
        <v>0</v>
      </c>
    </row>
    <row r="12" spans="1:18" x14ac:dyDescent="0.25">
      <c r="A12" s="9">
        <v>6</v>
      </c>
      <c r="B12" s="245" t="s">
        <v>128</v>
      </c>
      <c r="C12" s="245"/>
      <c r="D12" s="12">
        <v>8</v>
      </c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16">
        <f t="shared" si="2"/>
        <v>0</v>
      </c>
      <c r="P12" s="10"/>
      <c r="Q12" s="10"/>
      <c r="R12" s="10">
        <f t="shared" si="1"/>
        <v>0</v>
      </c>
    </row>
    <row r="13" spans="1:18" x14ac:dyDescent="0.25">
      <c r="A13" s="9">
        <v>7</v>
      </c>
      <c r="B13" s="245" t="s">
        <v>41</v>
      </c>
      <c r="C13" s="245"/>
      <c r="D13" s="12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16">
        <f t="shared" si="2"/>
        <v>0</v>
      </c>
      <c r="P13" s="10"/>
      <c r="Q13" s="10"/>
      <c r="R13" s="10">
        <f t="shared" si="1"/>
        <v>0</v>
      </c>
    </row>
    <row r="14" spans="1:18" x14ac:dyDescent="0.25">
      <c r="A14" s="9">
        <v>8</v>
      </c>
      <c r="B14" s="245" t="s">
        <v>42</v>
      </c>
      <c r="C14" s="245"/>
      <c r="D14" s="12">
        <v>14</v>
      </c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16">
        <f t="shared" si="2"/>
        <v>0</v>
      </c>
      <c r="P14" s="10"/>
      <c r="Q14" s="10"/>
      <c r="R14" s="10">
        <f t="shared" si="1"/>
        <v>0</v>
      </c>
    </row>
    <row r="15" spans="1:18" x14ac:dyDescent="0.25">
      <c r="A15" s="9">
        <v>9</v>
      </c>
      <c r="B15" s="245" t="s">
        <v>43</v>
      </c>
      <c r="C15" s="245"/>
      <c r="D15" s="12">
        <v>14</v>
      </c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16">
        <f t="shared" si="2"/>
        <v>0</v>
      </c>
      <c r="P15" s="10"/>
      <c r="Q15" s="10"/>
      <c r="R15" s="10">
        <f t="shared" si="1"/>
        <v>0</v>
      </c>
    </row>
    <row r="16" spans="1:18" x14ac:dyDescent="0.25">
      <c r="A16" s="9">
        <v>10</v>
      </c>
      <c r="B16" s="245" t="s">
        <v>44</v>
      </c>
      <c r="C16" s="245"/>
      <c r="D16" s="12">
        <v>7</v>
      </c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16">
        <f t="shared" si="2"/>
        <v>0</v>
      </c>
      <c r="P16" s="10"/>
      <c r="Q16" s="10"/>
      <c r="R16" s="10">
        <f t="shared" si="1"/>
        <v>0</v>
      </c>
    </row>
    <row r="17" spans="1:18" x14ac:dyDescent="0.25">
      <c r="A17" s="9">
        <v>11</v>
      </c>
      <c r="B17" s="245" t="s">
        <v>45</v>
      </c>
      <c r="C17" s="245"/>
      <c r="D17" s="12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16">
        <f t="shared" si="2"/>
        <v>0</v>
      </c>
      <c r="P17" s="10"/>
      <c r="Q17" s="10"/>
      <c r="R17" s="10">
        <f t="shared" si="1"/>
        <v>0</v>
      </c>
    </row>
    <row r="18" spans="1:18" x14ac:dyDescent="0.25">
      <c r="A18" s="9">
        <v>12</v>
      </c>
      <c r="B18" s="245" t="s">
        <v>46</v>
      </c>
      <c r="C18" s="245"/>
      <c r="D18" s="12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16">
        <f t="shared" si="2"/>
        <v>0</v>
      </c>
      <c r="P18" s="10"/>
      <c r="Q18" s="10"/>
      <c r="R18" s="10">
        <f t="shared" si="1"/>
        <v>0</v>
      </c>
    </row>
    <row r="19" spans="1:18" x14ac:dyDescent="0.25">
      <c r="A19" s="9">
        <v>13</v>
      </c>
      <c r="B19" s="245"/>
      <c r="C19" s="245"/>
      <c r="D19" s="12"/>
      <c r="E19" s="44"/>
      <c r="F19" s="44"/>
      <c r="G19" s="44"/>
      <c r="H19" s="44"/>
      <c r="I19" s="44"/>
      <c r="J19" s="44"/>
      <c r="K19" s="44"/>
      <c r="L19" s="44"/>
      <c r="M19" s="44"/>
      <c r="N19" s="49"/>
      <c r="O19" s="16">
        <f t="shared" si="2"/>
        <v>0</v>
      </c>
      <c r="P19" s="10"/>
      <c r="Q19" s="10"/>
      <c r="R19" s="10">
        <f t="shared" si="1"/>
        <v>0</v>
      </c>
    </row>
    <row r="20" spans="1:18" x14ac:dyDescent="0.25">
      <c r="A20" s="9">
        <v>14</v>
      </c>
      <c r="B20" s="245" t="s">
        <v>47</v>
      </c>
      <c r="C20" s="245"/>
      <c r="D20" s="12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9"/>
      <c r="O20" s="16">
        <f t="shared" si="2"/>
        <v>0</v>
      </c>
      <c r="P20" s="10">
        <f>O20-R20</f>
        <v>0</v>
      </c>
      <c r="Q20" s="10"/>
      <c r="R20" s="10">
        <f t="shared" si="1"/>
        <v>0</v>
      </c>
    </row>
    <row r="21" spans="1:18" x14ac:dyDescent="0.25">
      <c r="A21" s="9">
        <v>15</v>
      </c>
      <c r="B21" s="245" t="s">
        <v>48</v>
      </c>
      <c r="C21" s="245"/>
      <c r="D21" s="12">
        <v>114.7</v>
      </c>
      <c r="E21" s="44"/>
      <c r="F21" s="44"/>
      <c r="G21" s="44"/>
      <c r="H21" s="44"/>
      <c r="I21" s="44"/>
      <c r="J21" s="44"/>
      <c r="K21" s="44"/>
      <c r="L21" s="44"/>
      <c r="M21" s="44"/>
      <c r="N21" s="49"/>
      <c r="O21" s="16">
        <f t="shared" si="2"/>
        <v>0</v>
      </c>
      <c r="P21" s="10">
        <f t="shared" ref="P21:P35" si="3">O21-R21</f>
        <v>0</v>
      </c>
      <c r="Q21" s="10"/>
      <c r="R21" s="10">
        <f t="shared" si="1"/>
        <v>0</v>
      </c>
    </row>
    <row r="22" spans="1:18" x14ac:dyDescent="0.25">
      <c r="A22" s="9">
        <v>16</v>
      </c>
      <c r="B22" s="245" t="s">
        <v>49</v>
      </c>
      <c r="C22" s="245"/>
      <c r="D22" s="12">
        <v>25</v>
      </c>
      <c r="E22" s="44"/>
      <c r="F22" s="44"/>
      <c r="G22" s="44"/>
      <c r="H22" s="44"/>
      <c r="I22" s="44"/>
      <c r="J22" s="44"/>
      <c r="K22" s="44"/>
      <c r="L22" s="44"/>
      <c r="M22" s="44"/>
      <c r="N22" s="49"/>
      <c r="O22" s="16">
        <f t="shared" si="2"/>
        <v>0</v>
      </c>
      <c r="P22" s="10">
        <f t="shared" si="3"/>
        <v>0</v>
      </c>
      <c r="Q22" s="10"/>
      <c r="R22" s="10">
        <f t="shared" si="1"/>
        <v>0</v>
      </c>
    </row>
    <row r="23" spans="1:18" x14ac:dyDescent="0.25">
      <c r="A23" s="9">
        <v>17</v>
      </c>
      <c r="B23" s="245" t="s">
        <v>30</v>
      </c>
      <c r="C23" s="245"/>
      <c r="D23" s="12">
        <v>12</v>
      </c>
      <c r="E23" s="44"/>
      <c r="F23" s="44"/>
      <c r="G23" s="44"/>
      <c r="H23" s="44"/>
      <c r="I23" s="44"/>
      <c r="J23" s="44"/>
      <c r="K23" s="44"/>
      <c r="L23" s="44"/>
      <c r="M23" s="44"/>
      <c r="N23" s="49"/>
      <c r="O23" s="16">
        <f t="shared" si="2"/>
        <v>0</v>
      </c>
      <c r="P23" s="10">
        <f t="shared" si="3"/>
        <v>0</v>
      </c>
      <c r="Q23" s="10"/>
      <c r="R23" s="10">
        <f t="shared" si="1"/>
        <v>0</v>
      </c>
    </row>
    <row r="24" spans="1:18" x14ac:dyDescent="0.25">
      <c r="A24" s="9">
        <v>18</v>
      </c>
      <c r="B24" s="245" t="s">
        <v>148</v>
      </c>
      <c r="C24" s="245"/>
      <c r="D24" s="12">
        <v>59.1</v>
      </c>
      <c r="E24" s="44"/>
      <c r="F24" s="44"/>
      <c r="G24" s="44"/>
      <c r="H24" s="44"/>
      <c r="I24" s="44"/>
      <c r="J24" s="44"/>
      <c r="K24" s="44"/>
      <c r="L24" s="44"/>
      <c r="M24" s="44"/>
      <c r="N24" s="49"/>
      <c r="O24" s="16">
        <f t="shared" si="2"/>
        <v>0</v>
      </c>
      <c r="P24" s="10">
        <f t="shared" si="3"/>
        <v>0</v>
      </c>
      <c r="Q24" s="10"/>
      <c r="R24" s="10">
        <f t="shared" si="1"/>
        <v>0</v>
      </c>
    </row>
    <row r="25" spans="1:18" x14ac:dyDescent="0.25">
      <c r="A25" s="9">
        <v>19</v>
      </c>
      <c r="B25" s="245" t="s">
        <v>50</v>
      </c>
      <c r="C25" s="245"/>
      <c r="D25" s="12">
        <v>10</v>
      </c>
      <c r="E25" s="44"/>
      <c r="F25" s="44"/>
      <c r="G25" s="44"/>
      <c r="H25" s="44"/>
      <c r="I25" s="44"/>
      <c r="J25" s="44"/>
      <c r="K25" s="44"/>
      <c r="L25" s="44"/>
      <c r="M25" s="44"/>
      <c r="N25" s="49"/>
      <c r="O25" s="16">
        <f t="shared" si="2"/>
        <v>0</v>
      </c>
      <c r="P25" s="10">
        <f t="shared" si="3"/>
        <v>0</v>
      </c>
      <c r="Q25" s="10"/>
      <c r="R25" s="10">
        <f t="shared" si="1"/>
        <v>0</v>
      </c>
    </row>
    <row r="26" spans="1:18" x14ac:dyDescent="0.25">
      <c r="A26" s="9">
        <v>20</v>
      </c>
      <c r="B26" s="245" t="s">
        <v>51</v>
      </c>
      <c r="C26" s="245"/>
      <c r="D26" s="12">
        <v>20</v>
      </c>
      <c r="E26" s="44"/>
      <c r="F26" s="44"/>
      <c r="G26" s="44"/>
      <c r="H26" s="44"/>
      <c r="I26" s="44"/>
      <c r="J26" s="44"/>
      <c r="K26" s="44"/>
      <c r="L26" s="44"/>
      <c r="M26" s="44"/>
      <c r="N26" s="49"/>
      <c r="O26" s="16">
        <f t="shared" si="2"/>
        <v>0</v>
      </c>
      <c r="P26" s="10">
        <f t="shared" si="3"/>
        <v>0</v>
      </c>
      <c r="Q26" s="10"/>
      <c r="R26" s="10">
        <f t="shared" si="1"/>
        <v>0</v>
      </c>
    </row>
    <row r="27" spans="1:18" x14ac:dyDescent="0.25">
      <c r="A27" s="9">
        <v>21</v>
      </c>
      <c r="B27" s="245" t="s">
        <v>125</v>
      </c>
      <c r="C27" s="245"/>
      <c r="D27" s="12">
        <v>23</v>
      </c>
      <c r="E27" s="44"/>
      <c r="F27" s="44"/>
      <c r="G27" s="44"/>
      <c r="H27" s="44"/>
      <c r="I27" s="44"/>
      <c r="J27" s="44"/>
      <c r="K27" s="44"/>
      <c r="L27" s="44"/>
      <c r="M27" s="44"/>
      <c r="N27" s="49"/>
      <c r="O27" s="16">
        <f t="shared" si="2"/>
        <v>0</v>
      </c>
      <c r="P27" s="10">
        <f t="shared" si="3"/>
        <v>0</v>
      </c>
      <c r="Q27" s="10"/>
      <c r="R27" s="10">
        <f t="shared" si="1"/>
        <v>0</v>
      </c>
    </row>
    <row r="28" spans="1:18" x14ac:dyDescent="0.25">
      <c r="A28" s="9">
        <v>22</v>
      </c>
      <c r="B28" s="245" t="s">
        <v>52</v>
      </c>
      <c r="C28" s="245"/>
      <c r="D28" s="12">
        <v>125</v>
      </c>
      <c r="E28" s="44"/>
      <c r="F28" s="44"/>
      <c r="G28" s="44"/>
      <c r="H28" s="44"/>
      <c r="I28" s="44"/>
      <c r="J28" s="44"/>
      <c r="K28" s="44"/>
      <c r="L28" s="44"/>
      <c r="M28" s="44"/>
      <c r="N28" s="49"/>
      <c r="O28" s="16">
        <f t="shared" si="2"/>
        <v>0</v>
      </c>
      <c r="P28" s="10">
        <f t="shared" si="3"/>
        <v>0</v>
      </c>
      <c r="Q28" s="10"/>
      <c r="R28" s="10">
        <f t="shared" si="1"/>
        <v>0</v>
      </c>
    </row>
    <row r="29" spans="1:18" x14ac:dyDescent="0.25">
      <c r="A29" s="9">
        <v>23</v>
      </c>
      <c r="B29" s="245" t="s">
        <v>53</v>
      </c>
      <c r="C29" s="245"/>
      <c r="D29" s="12">
        <v>15</v>
      </c>
      <c r="E29" s="44"/>
      <c r="F29" s="44"/>
      <c r="G29" s="44"/>
      <c r="H29" s="44"/>
      <c r="I29" s="44"/>
      <c r="J29" s="44"/>
      <c r="K29" s="44"/>
      <c r="L29" s="44"/>
      <c r="M29" s="44"/>
      <c r="N29" s="49"/>
      <c r="O29" s="16">
        <f t="shared" si="2"/>
        <v>0</v>
      </c>
      <c r="P29" s="10">
        <f t="shared" si="3"/>
        <v>0</v>
      </c>
      <c r="Q29" s="10"/>
      <c r="R29" s="10">
        <f t="shared" si="1"/>
        <v>0</v>
      </c>
    </row>
    <row r="30" spans="1:18" x14ac:dyDescent="0.25">
      <c r="A30" s="9">
        <v>24</v>
      </c>
      <c r="B30" s="245" t="s">
        <v>54</v>
      </c>
      <c r="C30" s="245"/>
      <c r="D30" s="12">
        <v>20.399999999999999</v>
      </c>
      <c r="E30" s="44"/>
      <c r="F30" s="44"/>
      <c r="G30" s="44"/>
      <c r="H30" s="44"/>
      <c r="I30" s="44"/>
      <c r="J30" s="44"/>
      <c r="K30" s="44"/>
      <c r="L30" s="44"/>
      <c r="M30" s="44"/>
      <c r="N30" s="49"/>
      <c r="O30" s="16">
        <f t="shared" si="2"/>
        <v>0</v>
      </c>
      <c r="P30" s="10">
        <f t="shared" si="3"/>
        <v>0</v>
      </c>
      <c r="Q30" s="10"/>
      <c r="R30" s="10">
        <f t="shared" si="1"/>
        <v>0</v>
      </c>
    </row>
    <row r="31" spans="1:18" x14ac:dyDescent="0.25">
      <c r="A31" s="9">
        <v>25</v>
      </c>
      <c r="B31" s="245" t="s">
        <v>55</v>
      </c>
      <c r="C31" s="245"/>
      <c r="D31" s="12">
        <v>16</v>
      </c>
      <c r="E31" s="44"/>
      <c r="F31" s="44"/>
      <c r="G31" s="44"/>
      <c r="H31" s="44"/>
      <c r="I31" s="44"/>
      <c r="J31" s="44"/>
      <c r="K31" s="44"/>
      <c r="L31" s="44"/>
      <c r="M31" s="44"/>
      <c r="N31" s="49"/>
      <c r="O31" s="16">
        <f t="shared" si="2"/>
        <v>0</v>
      </c>
      <c r="P31" s="10">
        <f t="shared" si="3"/>
        <v>0</v>
      </c>
      <c r="Q31" s="10"/>
      <c r="R31" s="10">
        <f t="shared" si="1"/>
        <v>0</v>
      </c>
    </row>
    <row r="32" spans="1:18" x14ac:dyDescent="0.25">
      <c r="A32" s="9">
        <v>26</v>
      </c>
      <c r="B32" s="245" t="s">
        <v>56</v>
      </c>
      <c r="C32" s="245"/>
      <c r="D32" s="12">
        <v>0.5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16">
        <f t="shared" si="2"/>
        <v>0</v>
      </c>
      <c r="P32" s="10">
        <f t="shared" si="3"/>
        <v>0</v>
      </c>
      <c r="Q32" s="10"/>
      <c r="R32" s="10">
        <f t="shared" si="1"/>
        <v>0</v>
      </c>
    </row>
    <row r="33" spans="1:18" x14ac:dyDescent="0.25">
      <c r="A33" s="9">
        <v>27</v>
      </c>
      <c r="B33" s="245" t="s">
        <v>130</v>
      </c>
      <c r="C33" s="245"/>
      <c r="D33" s="12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9"/>
      <c r="O33" s="16">
        <f t="shared" si="2"/>
        <v>0</v>
      </c>
      <c r="P33" s="10">
        <f t="shared" si="3"/>
        <v>0</v>
      </c>
      <c r="Q33" s="10"/>
      <c r="R33" s="10">
        <f t="shared" si="1"/>
        <v>0</v>
      </c>
    </row>
    <row r="34" spans="1:18" x14ac:dyDescent="0.25">
      <c r="A34" s="9">
        <v>28</v>
      </c>
      <c r="B34" s="245" t="s">
        <v>58</v>
      </c>
      <c r="C34" s="245"/>
      <c r="D34" s="12">
        <v>6</v>
      </c>
      <c r="E34" s="44"/>
      <c r="F34" s="44"/>
      <c r="G34" s="44"/>
      <c r="H34" s="44"/>
      <c r="I34" s="44"/>
      <c r="J34" s="44"/>
      <c r="K34" s="44"/>
      <c r="L34" s="44"/>
      <c r="M34" s="44"/>
      <c r="N34" s="49"/>
      <c r="O34" s="16">
        <f t="shared" si="2"/>
        <v>0</v>
      </c>
      <c r="P34" s="10">
        <f t="shared" si="3"/>
        <v>0</v>
      </c>
      <c r="Q34" s="10"/>
      <c r="R34" s="10">
        <f t="shared" si="1"/>
        <v>0</v>
      </c>
    </row>
    <row r="35" spans="1:18" x14ac:dyDescent="0.25">
      <c r="A35" s="9">
        <v>29</v>
      </c>
      <c r="B35" s="245" t="s">
        <v>59</v>
      </c>
      <c r="C35" s="245"/>
      <c r="D35" s="12">
        <v>2</v>
      </c>
      <c r="E35" s="44"/>
      <c r="F35" s="44"/>
      <c r="G35" s="44"/>
      <c r="H35" s="44"/>
      <c r="I35" s="44"/>
      <c r="J35" s="44"/>
      <c r="K35" s="44"/>
      <c r="L35" s="44"/>
      <c r="M35" s="44"/>
      <c r="N35" s="49"/>
      <c r="O35" s="16">
        <f t="shared" si="2"/>
        <v>0</v>
      </c>
      <c r="P35" s="10">
        <f t="shared" si="3"/>
        <v>0</v>
      </c>
      <c r="Q35" s="10"/>
      <c r="R35" s="10">
        <f t="shared" si="1"/>
        <v>0</v>
      </c>
    </row>
    <row r="36" spans="1:18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/>
      <c r="H36" s="44"/>
      <c r="I36" s="44"/>
      <c r="J36" s="44"/>
      <c r="K36" s="44"/>
      <c r="L36" s="44"/>
      <c r="M36" s="44"/>
      <c r="N36" s="49"/>
      <c r="O36" s="16">
        <f>SUM(E36:N36)</f>
        <v>0</v>
      </c>
      <c r="P36" s="10">
        <f>O36-R36</f>
        <v>0</v>
      </c>
      <c r="Q36" s="10"/>
      <c r="R36" s="10">
        <f t="shared" si="1"/>
        <v>0</v>
      </c>
    </row>
    <row r="37" spans="1:18" x14ac:dyDescent="0.25">
      <c r="A37" s="9">
        <v>31</v>
      </c>
      <c r="B37" s="245" t="s">
        <v>61</v>
      </c>
      <c r="C37" s="245"/>
      <c r="D37" s="12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16">
        <f t="shared" ref="O37:O38" si="4">SUM(E37:N37)</f>
        <v>0</v>
      </c>
      <c r="P37" s="10">
        <f t="shared" ref="P37:P41" si="5">O37-R37</f>
        <v>0</v>
      </c>
      <c r="Q37" s="10"/>
      <c r="R37" s="10">
        <f t="shared" si="1"/>
        <v>0</v>
      </c>
    </row>
    <row r="38" spans="1:18" x14ac:dyDescent="0.25">
      <c r="A38" s="9">
        <v>32</v>
      </c>
      <c r="B38" s="245"/>
      <c r="C38" s="245"/>
      <c r="D38" s="12"/>
      <c r="E38" s="44"/>
      <c r="F38" s="44"/>
      <c r="G38" s="44"/>
      <c r="H38" s="44"/>
      <c r="I38" s="44"/>
      <c r="J38" s="44"/>
      <c r="K38" s="44"/>
      <c r="L38" s="44"/>
      <c r="M38" s="44"/>
      <c r="N38" s="49"/>
      <c r="O38" s="16">
        <f t="shared" si="4"/>
        <v>0</v>
      </c>
      <c r="P38" s="10">
        <f t="shared" si="5"/>
        <v>0</v>
      </c>
      <c r="Q38" s="10"/>
      <c r="R38" s="10">
        <f t="shared" si="1"/>
        <v>0</v>
      </c>
    </row>
    <row r="39" spans="1:18" x14ac:dyDescent="0.25">
      <c r="A39" s="9">
        <v>33</v>
      </c>
      <c r="B39" s="245" t="s">
        <v>129</v>
      </c>
      <c r="C39" s="245"/>
      <c r="D39" s="12">
        <v>13</v>
      </c>
      <c r="E39" s="44"/>
      <c r="F39" s="44"/>
      <c r="G39" s="44"/>
      <c r="H39" s="44"/>
      <c r="I39" s="44"/>
      <c r="J39" s="44"/>
      <c r="K39" s="44"/>
      <c r="L39" s="44"/>
      <c r="M39" s="44"/>
      <c r="N39" s="49"/>
      <c r="O39" s="16">
        <f>SUM(E39:N39)</f>
        <v>0</v>
      </c>
      <c r="P39" s="10">
        <f t="shared" si="5"/>
        <v>0</v>
      </c>
      <c r="Q39" s="10"/>
      <c r="R39" s="10">
        <f t="shared" si="1"/>
        <v>0</v>
      </c>
    </row>
    <row r="40" spans="1:18" x14ac:dyDescent="0.25">
      <c r="A40" s="9">
        <v>34</v>
      </c>
      <c r="B40" s="245" t="s">
        <v>126</v>
      </c>
      <c r="C40" s="245"/>
      <c r="D40" s="12">
        <v>38</v>
      </c>
      <c r="E40" s="44"/>
      <c r="F40" s="44"/>
      <c r="G40" s="44"/>
      <c r="H40" s="44"/>
      <c r="I40" s="44"/>
      <c r="J40" s="44"/>
      <c r="K40" s="44"/>
      <c r="L40" s="44"/>
      <c r="M40" s="44"/>
      <c r="N40" s="49"/>
      <c r="O40" s="16">
        <f>SUM(E40:N40)</f>
        <v>0</v>
      </c>
      <c r="P40" s="10">
        <f t="shared" si="5"/>
        <v>0</v>
      </c>
      <c r="Q40" s="10"/>
      <c r="R40" s="10">
        <f t="shared" si="1"/>
        <v>0</v>
      </c>
    </row>
    <row r="41" spans="1:18" x14ac:dyDescent="0.25">
      <c r="A41" s="9">
        <v>35</v>
      </c>
      <c r="B41" s="245" t="s">
        <v>62</v>
      </c>
      <c r="C41" s="245"/>
      <c r="D41" s="12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9"/>
      <c r="O41" s="16">
        <f>SUM(E41:N41)</f>
        <v>0</v>
      </c>
      <c r="P41" s="10">
        <f t="shared" si="5"/>
        <v>0</v>
      </c>
      <c r="Q41" s="10"/>
      <c r="R41" s="10">
        <f t="shared" si="1"/>
        <v>0</v>
      </c>
    </row>
    <row r="42" spans="1:18" x14ac:dyDescent="0.25">
      <c r="A42" s="9">
        <v>36</v>
      </c>
      <c r="B42" s="245" t="s">
        <v>75</v>
      </c>
      <c r="C42" s="245"/>
      <c r="D42" s="12">
        <v>250</v>
      </c>
      <c r="E42" s="44"/>
      <c r="F42" s="44"/>
      <c r="G42" s="44"/>
      <c r="H42" s="44"/>
      <c r="I42" s="44"/>
      <c r="J42" s="44"/>
      <c r="K42" s="44"/>
      <c r="L42" s="44"/>
      <c r="M42" s="44"/>
      <c r="N42" s="49"/>
      <c r="O42" s="16">
        <f t="shared" ref="O42:O51" si="6">SUM(E42:N42)</f>
        <v>0</v>
      </c>
      <c r="P42" s="10">
        <f>O42-R$42</f>
        <v>0</v>
      </c>
      <c r="Q42" s="10"/>
      <c r="R42" s="10">
        <f t="shared" si="1"/>
        <v>0</v>
      </c>
    </row>
    <row r="43" spans="1:18" x14ac:dyDescent="0.25">
      <c r="A43" s="9"/>
      <c r="B43" s="245" t="s">
        <v>63</v>
      </c>
      <c r="C43" s="245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2"/>
      <c r="O43" s="17">
        <f t="shared" si="6"/>
        <v>0</v>
      </c>
      <c r="P43" s="10">
        <f t="shared" ref="P43:P46" si="7">O43-R$42</f>
        <v>0</v>
      </c>
      <c r="Q43" s="13"/>
      <c r="R43" s="10">
        <f t="shared" si="1"/>
        <v>0</v>
      </c>
    </row>
    <row r="44" spans="1:18" x14ac:dyDescent="0.25">
      <c r="A44" s="9"/>
      <c r="B44" s="245" t="s">
        <v>64</v>
      </c>
      <c r="C44" s="245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2"/>
      <c r="O44" s="17">
        <f t="shared" si="6"/>
        <v>0</v>
      </c>
      <c r="P44" s="10">
        <f t="shared" si="7"/>
        <v>0</v>
      </c>
      <c r="Q44" s="13"/>
      <c r="R44" s="10">
        <f t="shared" si="1"/>
        <v>0</v>
      </c>
    </row>
    <row r="45" spans="1:18" x14ac:dyDescent="0.25">
      <c r="A45" s="9"/>
      <c r="B45" s="245" t="s">
        <v>65</v>
      </c>
      <c r="C45" s="245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2"/>
      <c r="O45" s="17">
        <f t="shared" si="6"/>
        <v>0</v>
      </c>
      <c r="P45" s="10">
        <f t="shared" si="7"/>
        <v>0</v>
      </c>
      <c r="Q45" s="13"/>
      <c r="R45" s="10">
        <f t="shared" si="1"/>
        <v>0</v>
      </c>
    </row>
    <row r="46" spans="1:18" x14ac:dyDescent="0.25">
      <c r="A46" s="9"/>
      <c r="B46" s="245" t="s">
        <v>66</v>
      </c>
      <c r="C46" s="245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2"/>
      <c r="O46" s="17">
        <f t="shared" si="6"/>
        <v>0</v>
      </c>
      <c r="P46" s="10">
        <f t="shared" si="7"/>
        <v>0</v>
      </c>
      <c r="Q46" s="13"/>
      <c r="R46" s="10">
        <f t="shared" si="1"/>
        <v>0</v>
      </c>
    </row>
    <row r="47" spans="1:18" x14ac:dyDescent="0.25">
      <c r="A47" s="9">
        <v>37</v>
      </c>
      <c r="B47" s="245"/>
      <c r="C47" s="245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2"/>
      <c r="O47" s="17">
        <f t="shared" si="6"/>
        <v>0</v>
      </c>
      <c r="P47" s="13">
        <f>O47-R47</f>
        <v>0</v>
      </c>
      <c r="Q47" s="13"/>
      <c r="R47" s="10">
        <f t="shared" si="1"/>
        <v>0</v>
      </c>
    </row>
    <row r="48" spans="1:18" x14ac:dyDescent="0.25">
      <c r="A48" s="9">
        <v>38</v>
      </c>
      <c r="B48" s="245" t="s">
        <v>67</v>
      </c>
      <c r="C48" s="245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2"/>
      <c r="O48" s="17">
        <f t="shared" si="6"/>
        <v>0</v>
      </c>
      <c r="P48" s="13">
        <f t="shared" ref="P48:P56" si="8">O48-R48</f>
        <v>0</v>
      </c>
      <c r="Q48" s="13"/>
      <c r="R48" s="10">
        <f t="shared" si="1"/>
        <v>0</v>
      </c>
    </row>
    <row r="49" spans="1:18" x14ac:dyDescent="0.25">
      <c r="A49" s="9">
        <v>39</v>
      </c>
      <c r="B49" s="245" t="s">
        <v>68</v>
      </c>
      <c r="C49" s="245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2"/>
      <c r="O49" s="17">
        <f t="shared" si="6"/>
        <v>0</v>
      </c>
      <c r="P49" s="13">
        <f t="shared" si="8"/>
        <v>0</v>
      </c>
      <c r="Q49" s="13"/>
      <c r="R49" s="10">
        <f t="shared" si="1"/>
        <v>0</v>
      </c>
    </row>
    <row r="50" spans="1:18" x14ac:dyDescent="0.25">
      <c r="A50" s="9">
        <v>40</v>
      </c>
      <c r="B50" s="245" t="s">
        <v>69</v>
      </c>
      <c r="C50" s="245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2"/>
      <c r="O50" s="17">
        <f t="shared" si="6"/>
        <v>0</v>
      </c>
      <c r="P50" s="13">
        <f t="shared" si="8"/>
        <v>0</v>
      </c>
      <c r="Q50" s="13"/>
      <c r="R50" s="10">
        <f t="shared" si="1"/>
        <v>0</v>
      </c>
    </row>
    <row r="51" spans="1:18" x14ac:dyDescent="0.25">
      <c r="A51" s="9">
        <v>41</v>
      </c>
      <c r="B51" s="245" t="s">
        <v>70</v>
      </c>
      <c r="C51" s="245"/>
      <c r="D51" s="12">
        <v>24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7">
        <f t="shared" si="6"/>
        <v>0</v>
      </c>
      <c r="P51" s="52">
        <f t="shared" si="8"/>
        <v>0</v>
      </c>
      <c r="Q51" s="13"/>
      <c r="R51" s="10">
        <f t="shared" si="1"/>
        <v>0</v>
      </c>
    </row>
    <row r="52" spans="1:18" x14ac:dyDescent="0.25">
      <c r="A52" s="9">
        <v>42</v>
      </c>
      <c r="B52" s="245"/>
      <c r="C52" s="245"/>
      <c r="D52" s="1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7"/>
      <c r="P52" s="13">
        <f t="shared" si="8"/>
        <v>0</v>
      </c>
      <c r="Q52" s="13"/>
      <c r="R52" s="10">
        <f t="shared" si="1"/>
        <v>0</v>
      </c>
    </row>
    <row r="53" spans="1:18" x14ac:dyDescent="0.25">
      <c r="A53" s="9">
        <v>43</v>
      </c>
      <c r="B53" s="252" t="s">
        <v>71</v>
      </c>
      <c r="C53" s="252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8"/>
        <v>0</v>
      </c>
      <c r="Q53" s="11"/>
      <c r="R53" s="10">
        <f t="shared" si="1"/>
        <v>0</v>
      </c>
    </row>
    <row r="54" spans="1:18" x14ac:dyDescent="0.25">
      <c r="A54" s="9">
        <v>44</v>
      </c>
      <c r="B54" s="252" t="s">
        <v>72</v>
      </c>
      <c r="C54" s="252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8"/>
        <v>0</v>
      </c>
      <c r="Q54" s="11"/>
      <c r="R54" s="10">
        <f t="shared" si="1"/>
        <v>0</v>
      </c>
    </row>
    <row r="55" spans="1:18" x14ac:dyDescent="0.25">
      <c r="A55" s="9">
        <v>45</v>
      </c>
      <c r="B55" s="252" t="s">
        <v>73</v>
      </c>
      <c r="C55" s="252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8"/>
        <v>0</v>
      </c>
      <c r="Q55" s="11"/>
      <c r="R55" s="10">
        <f t="shared" si="1"/>
        <v>0</v>
      </c>
    </row>
    <row r="56" spans="1:18" x14ac:dyDescent="0.25">
      <c r="A56" s="9">
        <v>46</v>
      </c>
      <c r="B56" s="252" t="s">
        <v>76</v>
      </c>
      <c r="C56" s="252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8"/>
        <v>0</v>
      </c>
      <c r="Q56" s="11"/>
      <c r="R56" s="10">
        <f t="shared" si="1"/>
        <v>0</v>
      </c>
    </row>
  </sheetData>
  <mergeCells count="70"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2" zoomScaleNormal="100" workbookViewId="0">
      <selection activeCell="B1" sqref="B1:F1"/>
    </sheetView>
  </sheetViews>
  <sheetFormatPr defaultColWidth="9.140625" defaultRowHeight="15" x14ac:dyDescent="0.25"/>
  <cols>
    <col min="1" max="1" width="20.5703125" customWidth="1"/>
    <col min="4" max="4" width="5.5703125" customWidth="1"/>
    <col min="5" max="7" width="8.85546875" customWidth="1"/>
    <col min="8" max="8" width="11.28515625" customWidth="1"/>
    <col min="9" max="9" width="10.140625" customWidth="1"/>
  </cols>
  <sheetData>
    <row r="1" spans="1:9" ht="14.25" customHeight="1" x14ac:dyDescent="0.3">
      <c r="A1" s="163" t="s">
        <v>368</v>
      </c>
      <c r="B1" s="210"/>
      <c r="C1" s="210"/>
      <c r="D1" s="210"/>
      <c r="E1" s="210"/>
      <c r="F1" s="210"/>
      <c r="G1" s="212" t="s">
        <v>207</v>
      </c>
      <c r="H1" s="212"/>
      <c r="I1" s="212"/>
    </row>
    <row r="2" spans="1:9" ht="15" customHeight="1" x14ac:dyDescent="0.25">
      <c r="A2" s="213" t="s">
        <v>288</v>
      </c>
      <c r="B2" s="213" t="s">
        <v>2</v>
      </c>
      <c r="C2" s="213"/>
      <c r="D2" s="213"/>
      <c r="E2" s="213" t="s">
        <v>3</v>
      </c>
      <c r="F2" s="213" t="s">
        <v>4</v>
      </c>
      <c r="G2" s="213" t="s">
        <v>5</v>
      </c>
      <c r="H2" s="213" t="s">
        <v>6</v>
      </c>
      <c r="I2" s="213" t="s">
        <v>7</v>
      </c>
    </row>
    <row r="3" spans="1:9" ht="6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5.25" customHeight="1" x14ac:dyDescent="0.25">
      <c r="A5" s="133" t="s">
        <v>399</v>
      </c>
      <c r="B5" s="204" t="s">
        <v>388</v>
      </c>
      <c r="C5" s="204"/>
      <c r="D5" s="204"/>
      <c r="E5" s="62">
        <v>205</v>
      </c>
      <c r="F5" s="63">
        <v>10.5</v>
      </c>
      <c r="G5" s="63">
        <v>9.6</v>
      </c>
      <c r="H5" s="63">
        <v>42.09</v>
      </c>
      <c r="I5" s="64">
        <v>293.63</v>
      </c>
    </row>
    <row r="6" spans="1:9" ht="36" customHeight="1" x14ac:dyDescent="0.25">
      <c r="A6" s="133" t="s">
        <v>290</v>
      </c>
      <c r="B6" s="182" t="s">
        <v>219</v>
      </c>
      <c r="C6" s="183"/>
      <c r="D6" s="184"/>
      <c r="E6" s="65">
        <v>50</v>
      </c>
      <c r="F6" s="66">
        <v>5.5</v>
      </c>
      <c r="G6" s="66">
        <v>11.95</v>
      </c>
      <c r="H6" s="66">
        <v>0.2</v>
      </c>
      <c r="I6" s="66">
        <v>130.5</v>
      </c>
    </row>
    <row r="7" spans="1:9" ht="35.25" customHeight="1" x14ac:dyDescent="0.25">
      <c r="A7" s="133" t="s">
        <v>371</v>
      </c>
      <c r="B7" s="197" t="s">
        <v>307</v>
      </c>
      <c r="C7" s="198"/>
      <c r="D7" s="199"/>
      <c r="E7" s="168">
        <v>210</v>
      </c>
      <c r="F7" s="37">
        <v>2.9</v>
      </c>
      <c r="G7" s="37">
        <v>3</v>
      </c>
      <c r="H7" s="37">
        <v>4.7</v>
      </c>
      <c r="I7" s="37">
        <v>58</v>
      </c>
    </row>
    <row r="8" spans="1:9" ht="14.1" customHeight="1" x14ac:dyDescent="0.25">
      <c r="A8" s="2"/>
      <c r="B8" s="203" t="s">
        <v>8</v>
      </c>
      <c r="C8" s="203"/>
      <c r="D8" s="203"/>
      <c r="E8" s="2"/>
      <c r="F8" s="5">
        <f>SUM(F5:F7)</f>
        <v>18.899999999999999</v>
      </c>
      <c r="G8" s="5">
        <f>SUM(G5:G7)</f>
        <v>24.549999999999997</v>
      </c>
      <c r="H8" s="5">
        <f>SUM(H5:H7)</f>
        <v>46.990000000000009</v>
      </c>
      <c r="I8" s="5">
        <f>SUM(I5:I7)</f>
        <v>482.13</v>
      </c>
    </row>
    <row r="9" spans="1:9" ht="11.25" customHeight="1" x14ac:dyDescent="0.25">
      <c r="A9" s="2"/>
      <c r="B9" s="200"/>
      <c r="C9" s="201"/>
      <c r="D9" s="202"/>
      <c r="E9" s="3"/>
      <c r="F9" s="4"/>
      <c r="G9" s="4"/>
      <c r="H9" s="4"/>
      <c r="I9" s="4"/>
    </row>
    <row r="10" spans="1:9" ht="14.1" customHeight="1" x14ac:dyDescent="0.25">
      <c r="A10" s="2"/>
      <c r="B10" s="203" t="s">
        <v>10</v>
      </c>
      <c r="C10" s="203"/>
      <c r="D10" s="203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9.75" customHeight="1" x14ac:dyDescent="0.25">
      <c r="A11" s="2"/>
      <c r="B11" s="194" t="s">
        <v>11</v>
      </c>
      <c r="C11" s="195"/>
      <c r="D11" s="196"/>
      <c r="E11" s="2"/>
      <c r="F11" s="4"/>
      <c r="G11" s="4"/>
      <c r="H11" s="4"/>
      <c r="I11" s="4"/>
    </row>
    <row r="12" spans="1:9" ht="40.5" customHeight="1" x14ac:dyDescent="0.25">
      <c r="A12" s="133" t="s">
        <v>381</v>
      </c>
      <c r="B12" s="211" t="s">
        <v>299</v>
      </c>
      <c r="C12" s="211"/>
      <c r="D12" s="211"/>
      <c r="E12" s="2">
        <v>510</v>
      </c>
      <c r="F12" s="37">
        <v>4.22</v>
      </c>
      <c r="G12" s="37">
        <v>7.38</v>
      </c>
      <c r="H12" s="37">
        <v>21.38</v>
      </c>
      <c r="I12" s="37">
        <v>169.26</v>
      </c>
    </row>
    <row r="13" spans="1:9" ht="33" customHeight="1" x14ac:dyDescent="0.25">
      <c r="A13" s="133" t="s">
        <v>379</v>
      </c>
      <c r="B13" s="204" t="s">
        <v>220</v>
      </c>
      <c r="C13" s="204"/>
      <c r="D13" s="204"/>
      <c r="E13" s="2">
        <v>155</v>
      </c>
      <c r="F13" s="37">
        <v>6.05</v>
      </c>
      <c r="G13" s="37">
        <v>4.82</v>
      </c>
      <c r="H13" s="37">
        <v>38.78</v>
      </c>
      <c r="I13" s="37">
        <v>222.9</v>
      </c>
    </row>
    <row r="14" spans="1:9" ht="32.25" customHeight="1" thickBot="1" x14ac:dyDescent="0.3">
      <c r="A14" s="133" t="s">
        <v>292</v>
      </c>
      <c r="B14" s="182" t="s">
        <v>157</v>
      </c>
      <c r="C14" s="183"/>
      <c r="D14" s="184"/>
      <c r="E14" s="167">
        <v>119</v>
      </c>
      <c r="F14" s="134">
        <v>14.25</v>
      </c>
      <c r="G14" s="134">
        <v>13.01</v>
      </c>
      <c r="H14" s="134">
        <v>4.54</v>
      </c>
      <c r="I14" s="134">
        <v>191.89</v>
      </c>
    </row>
    <row r="15" spans="1:9" ht="32.25" customHeight="1" x14ac:dyDescent="0.25">
      <c r="A15" s="133" t="s">
        <v>293</v>
      </c>
      <c r="B15" s="204" t="s">
        <v>383</v>
      </c>
      <c r="C15" s="204"/>
      <c r="D15" s="204"/>
      <c r="E15" s="2">
        <v>210</v>
      </c>
      <c r="F15" s="37">
        <v>0.13</v>
      </c>
      <c r="G15" s="37">
        <v>0</v>
      </c>
      <c r="H15" s="37">
        <v>39.520000000000003</v>
      </c>
      <c r="I15" s="37">
        <v>159.38</v>
      </c>
    </row>
    <row r="16" spans="1:9" ht="14.1" customHeight="1" x14ac:dyDescent="0.25">
      <c r="A16" s="2"/>
      <c r="B16" s="179" t="s">
        <v>13</v>
      </c>
      <c r="C16" s="180"/>
      <c r="D16" s="181"/>
      <c r="E16" s="2"/>
      <c r="F16" s="53">
        <f>SUM(F12:F15)</f>
        <v>24.65</v>
      </c>
      <c r="G16" s="53">
        <f>SUM(G12:G15)</f>
        <v>25.21</v>
      </c>
      <c r="H16" s="53">
        <f>SUM(H12:H15)</f>
        <v>104.22</v>
      </c>
      <c r="I16" s="53">
        <f>SUM(I12:I15)</f>
        <v>743.43</v>
      </c>
    </row>
    <row r="17" spans="1:9" ht="14.1" customHeight="1" x14ac:dyDescent="0.25">
      <c r="A17" s="2"/>
      <c r="B17" s="194" t="s">
        <v>14</v>
      </c>
      <c r="C17" s="195"/>
      <c r="D17" s="196"/>
      <c r="E17" s="2"/>
      <c r="F17" s="69"/>
      <c r="G17" s="69"/>
      <c r="H17" s="69"/>
      <c r="I17" s="69"/>
    </row>
    <row r="18" spans="1:9" ht="33.75" customHeight="1" x14ac:dyDescent="0.25">
      <c r="A18" s="133" t="s">
        <v>372</v>
      </c>
      <c r="B18" s="197" t="s">
        <v>134</v>
      </c>
      <c r="C18" s="198"/>
      <c r="D18" s="199"/>
      <c r="E18" s="2">
        <v>210</v>
      </c>
      <c r="F18" s="37">
        <v>5.9</v>
      </c>
      <c r="G18" s="37">
        <v>5.3</v>
      </c>
      <c r="H18" s="37">
        <v>8.1999999999999993</v>
      </c>
      <c r="I18" s="37">
        <v>105</v>
      </c>
    </row>
    <row r="19" spans="1:9" ht="33" customHeight="1" thickBot="1" x14ac:dyDescent="0.3">
      <c r="A19" s="133" t="s">
        <v>294</v>
      </c>
      <c r="B19" s="197" t="s">
        <v>77</v>
      </c>
      <c r="C19" s="198"/>
      <c r="D19" s="199"/>
      <c r="E19" s="33">
        <v>25</v>
      </c>
      <c r="F19" s="58">
        <v>1.88</v>
      </c>
      <c r="G19" s="58">
        <v>2.4500000000000002</v>
      </c>
      <c r="H19" s="58">
        <v>18.600000000000001</v>
      </c>
      <c r="I19" s="59">
        <v>104.25</v>
      </c>
    </row>
    <row r="20" spans="1:9" ht="14.1" customHeight="1" x14ac:dyDescent="0.25">
      <c r="A20" s="2"/>
      <c r="B20" s="179" t="s">
        <v>15</v>
      </c>
      <c r="C20" s="180"/>
      <c r="D20" s="181"/>
      <c r="E20" s="2"/>
      <c r="F20" s="126">
        <f t="shared" ref="F20:I20" si="0">F18+F19</f>
        <v>7.78</v>
      </c>
      <c r="G20" s="126">
        <f t="shared" si="0"/>
        <v>7.75</v>
      </c>
      <c r="H20" s="126">
        <f t="shared" si="0"/>
        <v>26.8</v>
      </c>
      <c r="I20" s="126">
        <f t="shared" si="0"/>
        <v>209.25</v>
      </c>
    </row>
    <row r="21" spans="1:9" ht="11.25" customHeight="1" x14ac:dyDescent="0.25">
      <c r="A21" s="2"/>
      <c r="B21" s="194" t="s">
        <v>16</v>
      </c>
      <c r="C21" s="195"/>
      <c r="D21" s="196"/>
      <c r="E21" s="2"/>
      <c r="F21" s="69"/>
      <c r="G21" s="69"/>
      <c r="H21" s="69"/>
      <c r="I21" s="69"/>
    </row>
    <row r="22" spans="1:9" ht="32.25" customHeight="1" x14ac:dyDescent="0.25">
      <c r="A22" s="133" t="s">
        <v>295</v>
      </c>
      <c r="B22" s="204" t="s">
        <v>296</v>
      </c>
      <c r="C22" s="204"/>
      <c r="D22" s="204"/>
      <c r="E22" s="2">
        <v>150</v>
      </c>
      <c r="F22" s="37">
        <v>3.55</v>
      </c>
      <c r="G22" s="37">
        <v>5.23</v>
      </c>
      <c r="H22" s="37">
        <v>11.14</v>
      </c>
      <c r="I22" s="37">
        <v>107.88</v>
      </c>
    </row>
    <row r="23" spans="1:9" ht="35.25" customHeight="1" x14ac:dyDescent="0.25">
      <c r="A23" s="133" t="s">
        <v>297</v>
      </c>
      <c r="B23" s="204" t="s">
        <v>298</v>
      </c>
      <c r="C23" s="204"/>
      <c r="D23" s="204"/>
      <c r="E23" s="2">
        <v>105</v>
      </c>
      <c r="F23" s="37">
        <v>17.440000000000001</v>
      </c>
      <c r="G23" s="37">
        <v>12.66</v>
      </c>
      <c r="H23" s="37">
        <v>8.58</v>
      </c>
      <c r="I23" s="37">
        <v>218.41</v>
      </c>
    </row>
    <row r="24" spans="1:9" ht="34.5" customHeight="1" x14ac:dyDescent="0.25">
      <c r="A24" s="133" t="s">
        <v>291</v>
      </c>
      <c r="B24" s="182" t="s">
        <v>17</v>
      </c>
      <c r="C24" s="183"/>
      <c r="D24" s="184"/>
      <c r="E24" s="2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2"/>
      <c r="B25" s="179" t="s">
        <v>18</v>
      </c>
      <c r="C25" s="180"/>
      <c r="D25" s="181"/>
      <c r="E25" s="2"/>
      <c r="F25" s="53">
        <f>SUM(F22:F24)</f>
        <v>20.990000000000002</v>
      </c>
      <c r="G25" s="53">
        <f>SUM(G22:G24)</f>
        <v>17.89</v>
      </c>
      <c r="H25" s="53">
        <f>SUM(H22:H24)</f>
        <v>29.7</v>
      </c>
      <c r="I25" s="53">
        <f>SUM(I22:I24)</f>
        <v>366.18999999999994</v>
      </c>
    </row>
    <row r="26" spans="1:9" ht="12.75" customHeight="1" x14ac:dyDescent="0.25">
      <c r="A26" s="2"/>
      <c r="B26" s="194" t="s">
        <v>289</v>
      </c>
      <c r="C26" s="195"/>
      <c r="D26" s="196"/>
      <c r="E26" s="2"/>
      <c r="F26" s="69"/>
      <c r="G26" s="69"/>
      <c r="H26" s="69"/>
      <c r="I26" s="69"/>
    </row>
    <row r="27" spans="1:9" ht="12.75" customHeight="1" x14ac:dyDescent="0.25">
      <c r="A27" s="15" t="s">
        <v>74</v>
      </c>
      <c r="B27" s="189" t="s">
        <v>106</v>
      </c>
      <c r="C27" s="189"/>
      <c r="D27" s="189"/>
      <c r="E27" s="2">
        <v>100</v>
      </c>
      <c r="F27" s="50">
        <v>6.39</v>
      </c>
      <c r="G27" s="50">
        <v>0.12</v>
      </c>
      <c r="H27" s="50">
        <v>41.33</v>
      </c>
      <c r="I27" s="50">
        <v>197.4</v>
      </c>
    </row>
    <row r="28" spans="1:9" ht="12.75" customHeight="1" x14ac:dyDescent="0.25">
      <c r="A28" s="15">
        <v>12.3</v>
      </c>
      <c r="B28" s="190" t="s">
        <v>12</v>
      </c>
      <c r="C28" s="191"/>
      <c r="D28" s="192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5.75" customHeight="1" x14ac:dyDescent="0.25">
      <c r="A29" s="2"/>
      <c r="B29" s="179" t="s">
        <v>85</v>
      </c>
      <c r="C29" s="180"/>
      <c r="D29" s="181"/>
      <c r="E29" s="2"/>
      <c r="F29" s="53">
        <f>SUM(F27+F28)</f>
        <v>12.989999999999998</v>
      </c>
      <c r="G29" s="53">
        <f t="shared" ref="G29:I29" si="1">SUM(G27+G28)</f>
        <v>1.3199999999999998</v>
      </c>
      <c r="H29" s="53">
        <f t="shared" si="1"/>
        <v>74.72999999999999</v>
      </c>
      <c r="I29" s="53">
        <f t="shared" si="1"/>
        <v>371.4</v>
      </c>
    </row>
    <row r="30" spans="1:9" ht="18.75" customHeight="1" x14ac:dyDescent="0.25">
      <c r="A30" s="2"/>
      <c r="B30" s="179" t="s">
        <v>20</v>
      </c>
      <c r="C30" s="180"/>
      <c r="D30" s="181"/>
      <c r="E30" s="2"/>
      <c r="F30" s="53">
        <f>F8+F10+F16+F20+F25+F29</f>
        <v>85.309999999999988</v>
      </c>
      <c r="G30" s="53">
        <f>G8+G10+G16+G20+G25+G29</f>
        <v>76.72</v>
      </c>
      <c r="H30" s="53">
        <f>H8+H10+H16+H20+H25+H29</f>
        <v>282.44</v>
      </c>
      <c r="I30" s="53">
        <f>I8+I10+I16+I20+I25+I29</f>
        <v>2172.4</v>
      </c>
    </row>
    <row r="31" spans="1:9" x14ac:dyDescent="0.25">
      <c r="A31" s="1"/>
      <c r="B31" s="193"/>
      <c r="C31" s="193"/>
      <c r="D31" s="19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1:F1"/>
    <mergeCell ref="B9:D9"/>
    <mergeCell ref="B10:D10"/>
    <mergeCell ref="B11:D11"/>
    <mergeCell ref="B14:D14"/>
    <mergeCell ref="B12:D12"/>
    <mergeCell ref="B31:D31"/>
    <mergeCell ref="B24:D24"/>
    <mergeCell ref="B25:D25"/>
    <mergeCell ref="B26:D26"/>
    <mergeCell ref="B27:D27"/>
    <mergeCell ref="B29:D29"/>
    <mergeCell ref="B30:D30"/>
    <mergeCell ref="B28:D28"/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ОВД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>
      <selection activeCell="F30" sqref="F30"/>
    </sheetView>
  </sheetViews>
  <sheetFormatPr defaultColWidth="9.140625" defaultRowHeight="15" x14ac:dyDescent="0.25"/>
  <cols>
    <col min="1" max="1" width="20.28515625" customWidth="1"/>
    <col min="4" max="4" width="5.7109375" customWidth="1"/>
    <col min="5" max="7" width="8.85546875" customWidth="1"/>
    <col min="8" max="8" width="10" customWidth="1"/>
    <col min="9" max="9" width="10.7109375" customWidth="1"/>
  </cols>
  <sheetData>
    <row r="1" spans="1:9" ht="18.75" x14ac:dyDescent="0.3">
      <c r="A1" s="163" t="s">
        <v>368</v>
      </c>
      <c r="B1" s="210"/>
      <c r="C1" s="210"/>
      <c r="D1" s="210"/>
      <c r="E1" s="210"/>
      <c r="F1" s="210"/>
      <c r="G1" s="212" t="s">
        <v>117</v>
      </c>
      <c r="H1" s="212"/>
      <c r="I1" s="212"/>
    </row>
    <row r="2" spans="1:9" ht="15" customHeight="1" x14ac:dyDescent="0.25">
      <c r="A2" s="213" t="s">
        <v>288</v>
      </c>
      <c r="B2" s="213" t="s">
        <v>2</v>
      </c>
      <c r="C2" s="213"/>
      <c r="D2" s="213"/>
      <c r="E2" s="213" t="s">
        <v>3</v>
      </c>
      <c r="F2" s="213" t="s">
        <v>4</v>
      </c>
      <c r="G2" s="213" t="s">
        <v>5</v>
      </c>
      <c r="H2" s="213" t="s">
        <v>6</v>
      </c>
      <c r="I2" s="213" t="s">
        <v>7</v>
      </c>
    </row>
    <row r="3" spans="1:9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6" customHeight="1" x14ac:dyDescent="0.25">
      <c r="A5" s="133" t="s">
        <v>390</v>
      </c>
      <c r="B5" s="204" t="s">
        <v>395</v>
      </c>
      <c r="C5" s="204"/>
      <c r="D5" s="204"/>
      <c r="E5" s="135">
        <v>205</v>
      </c>
      <c r="F5" s="37">
        <v>12.15</v>
      </c>
      <c r="G5" s="37">
        <v>11.67</v>
      </c>
      <c r="H5" s="37">
        <v>46.04</v>
      </c>
      <c r="I5" s="37">
        <v>339.31</v>
      </c>
    </row>
    <row r="6" spans="1:9" ht="35.25" customHeight="1" x14ac:dyDescent="0.25">
      <c r="A6" s="133" t="s">
        <v>300</v>
      </c>
      <c r="B6" s="182" t="s">
        <v>55</v>
      </c>
      <c r="C6" s="183"/>
      <c r="D6" s="184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5.25" customHeight="1" x14ac:dyDescent="0.25">
      <c r="A7" s="133" t="s">
        <v>304</v>
      </c>
      <c r="B7" s="182" t="s">
        <v>135</v>
      </c>
      <c r="C7" s="183"/>
      <c r="D7" s="184"/>
      <c r="E7" s="2">
        <v>170</v>
      </c>
      <c r="F7" s="37">
        <v>0.6</v>
      </c>
      <c r="G7" s="37">
        <v>0.6</v>
      </c>
      <c r="H7" s="37">
        <v>14.7</v>
      </c>
      <c r="I7" s="37">
        <v>70.5</v>
      </c>
    </row>
    <row r="8" spans="1:9" ht="34.5" customHeight="1" x14ac:dyDescent="0.25">
      <c r="A8" s="133" t="s">
        <v>291</v>
      </c>
      <c r="B8" s="182" t="s">
        <v>17</v>
      </c>
      <c r="C8" s="183"/>
      <c r="D8" s="184"/>
      <c r="E8" s="2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6.5" customHeight="1" x14ac:dyDescent="0.25">
      <c r="A9" s="2"/>
      <c r="B9" s="203" t="s">
        <v>8</v>
      </c>
      <c r="C9" s="203"/>
      <c r="D9" s="203"/>
      <c r="E9" s="2"/>
      <c r="F9" s="5">
        <f>SUM(F5:F8)</f>
        <v>18.55</v>
      </c>
      <c r="G9" s="5">
        <f>SUM(G5:G8)</f>
        <v>19.64</v>
      </c>
      <c r="H9" s="5">
        <f>SUM(H5:H8)</f>
        <v>70.72</v>
      </c>
      <c r="I9" s="5">
        <f>SUM(I5:I8)</f>
        <v>540.71</v>
      </c>
    </row>
    <row r="10" spans="1:9" ht="9" customHeight="1" thickBot="1" x14ac:dyDescent="0.3">
      <c r="A10" s="2"/>
      <c r="B10" s="189"/>
      <c r="C10" s="189"/>
      <c r="D10" s="189"/>
      <c r="E10" s="34"/>
      <c r="F10" s="34"/>
      <c r="G10" s="34"/>
      <c r="H10" s="34"/>
      <c r="I10" s="38"/>
    </row>
    <row r="11" spans="1:9" ht="14.1" customHeight="1" x14ac:dyDescent="0.25">
      <c r="A11" s="2"/>
      <c r="B11" s="203" t="s">
        <v>10</v>
      </c>
      <c r="C11" s="203"/>
      <c r="D11" s="203"/>
      <c r="E11" s="2"/>
      <c r="F11" s="5">
        <f>SUM(F10)</f>
        <v>0</v>
      </c>
      <c r="G11" s="5">
        <f t="shared" ref="G11:I11" si="0">SUM(G10)</f>
        <v>0</v>
      </c>
      <c r="H11" s="5">
        <f t="shared" si="0"/>
        <v>0</v>
      </c>
      <c r="I11" s="5">
        <f t="shared" si="0"/>
        <v>0</v>
      </c>
    </row>
    <row r="12" spans="1:9" ht="14.1" customHeight="1" x14ac:dyDescent="0.25">
      <c r="A12" s="2"/>
      <c r="B12" s="194" t="s">
        <v>11</v>
      </c>
      <c r="C12" s="195"/>
      <c r="D12" s="196"/>
      <c r="E12" s="2"/>
      <c r="F12" s="4"/>
      <c r="G12" s="4"/>
      <c r="H12" s="4"/>
      <c r="I12" s="4"/>
    </row>
    <row r="13" spans="1:9" ht="36" customHeight="1" x14ac:dyDescent="0.25">
      <c r="A13" s="133" t="s">
        <v>308</v>
      </c>
      <c r="B13" s="204" t="s">
        <v>405</v>
      </c>
      <c r="C13" s="204"/>
      <c r="D13" s="204"/>
      <c r="E13" s="124">
        <v>510</v>
      </c>
      <c r="F13" s="56">
        <v>4.8600000000000003</v>
      </c>
      <c r="G13" s="56">
        <v>7.71</v>
      </c>
      <c r="H13" s="56">
        <v>33.26</v>
      </c>
      <c r="I13" s="56">
        <v>222.57</v>
      </c>
    </row>
    <row r="14" spans="1:9" ht="45" customHeight="1" x14ac:dyDescent="0.25">
      <c r="A14" s="133" t="s">
        <v>310</v>
      </c>
      <c r="B14" s="182" t="s">
        <v>309</v>
      </c>
      <c r="C14" s="183"/>
      <c r="D14" s="217"/>
      <c r="E14" s="175">
        <v>250</v>
      </c>
      <c r="F14" s="176">
        <v>19.66</v>
      </c>
      <c r="G14" s="176">
        <v>12.68</v>
      </c>
      <c r="H14" s="176">
        <v>26.85</v>
      </c>
      <c r="I14" s="177">
        <v>301</v>
      </c>
    </row>
    <row r="15" spans="1:9" ht="33" customHeight="1" x14ac:dyDescent="0.25">
      <c r="A15" s="133" t="s">
        <v>407</v>
      </c>
      <c r="B15" s="218" t="s">
        <v>406</v>
      </c>
      <c r="C15" s="219"/>
      <c r="D15" s="219"/>
      <c r="E15" s="178">
        <v>25</v>
      </c>
      <c r="F15" s="67">
        <v>0.78</v>
      </c>
      <c r="G15" s="67">
        <v>0.05</v>
      </c>
      <c r="H15" s="67">
        <v>1.63</v>
      </c>
      <c r="I15" s="67">
        <v>5.03</v>
      </c>
    </row>
    <row r="16" spans="1:9" ht="46.5" customHeight="1" x14ac:dyDescent="0.25">
      <c r="A16" s="133" t="s">
        <v>306</v>
      </c>
      <c r="B16" s="218" t="s">
        <v>384</v>
      </c>
      <c r="C16" s="219"/>
      <c r="D16" s="220"/>
      <c r="E16" s="2">
        <v>180</v>
      </c>
      <c r="F16" s="37">
        <v>0</v>
      </c>
      <c r="G16" s="37">
        <v>0</v>
      </c>
      <c r="H16" s="37">
        <v>14.97</v>
      </c>
      <c r="I16" s="37">
        <v>60.7</v>
      </c>
    </row>
    <row r="17" spans="1:9" ht="19.5" customHeight="1" x14ac:dyDescent="0.25">
      <c r="A17" s="2"/>
      <c r="B17" s="179" t="s">
        <v>13</v>
      </c>
      <c r="C17" s="180"/>
      <c r="D17" s="181"/>
      <c r="E17" s="2"/>
      <c r="F17" s="5">
        <f>SUM(F13:F16)</f>
        <v>25.3</v>
      </c>
      <c r="G17" s="5">
        <f>SUM(G13:G16)</f>
        <v>20.440000000000001</v>
      </c>
      <c r="H17" s="5">
        <f>SUM(H13:H16)</f>
        <v>76.710000000000008</v>
      </c>
      <c r="I17" s="5">
        <f>SUM(I13:I16)</f>
        <v>589.29999999999995</v>
      </c>
    </row>
    <row r="18" spans="1:9" ht="14.1" customHeight="1" x14ac:dyDescent="0.25">
      <c r="A18" s="2"/>
      <c r="B18" s="194" t="s">
        <v>14</v>
      </c>
      <c r="C18" s="195"/>
      <c r="D18" s="196"/>
      <c r="E18" s="2"/>
      <c r="F18" s="4"/>
      <c r="G18" s="4"/>
      <c r="H18" s="4"/>
      <c r="I18" s="4"/>
    </row>
    <row r="19" spans="1:9" ht="33" customHeight="1" x14ac:dyDescent="0.25">
      <c r="A19" s="133" t="s">
        <v>372</v>
      </c>
      <c r="B19" s="182" t="s">
        <v>134</v>
      </c>
      <c r="C19" s="183"/>
      <c r="D19" s="184"/>
      <c r="E19" s="2">
        <v>210</v>
      </c>
      <c r="F19" s="37">
        <v>5.9</v>
      </c>
      <c r="G19" s="37">
        <v>5.3</v>
      </c>
      <c r="H19" s="37">
        <v>8.1999999999999993</v>
      </c>
      <c r="I19" s="37">
        <v>105</v>
      </c>
    </row>
    <row r="20" spans="1:9" ht="35.25" customHeight="1" thickBot="1" x14ac:dyDescent="0.3">
      <c r="A20" s="133" t="s">
        <v>320</v>
      </c>
      <c r="B20" s="197" t="s">
        <v>321</v>
      </c>
      <c r="C20" s="198"/>
      <c r="D20" s="199"/>
      <c r="E20" s="33">
        <v>110</v>
      </c>
      <c r="F20" s="58">
        <v>20.54</v>
      </c>
      <c r="G20" s="58">
        <v>11.69</v>
      </c>
      <c r="H20" s="58">
        <v>22.16</v>
      </c>
      <c r="I20" s="59">
        <v>278.70999999999998</v>
      </c>
    </row>
    <row r="21" spans="1:9" ht="15.75" customHeight="1" x14ac:dyDescent="0.25">
      <c r="A21" s="2"/>
      <c r="B21" s="179" t="s">
        <v>15</v>
      </c>
      <c r="C21" s="180"/>
      <c r="D21" s="181"/>
      <c r="E21" s="2"/>
      <c r="F21" s="53">
        <f>SUM(F19:F20)</f>
        <v>26.439999999999998</v>
      </c>
      <c r="G21" s="53">
        <f t="shared" ref="G21:I21" si="1">SUM(G19:G20)</f>
        <v>16.989999999999998</v>
      </c>
      <c r="H21" s="53">
        <f t="shared" si="1"/>
        <v>30.36</v>
      </c>
      <c r="I21" s="53">
        <f t="shared" si="1"/>
        <v>383.71</v>
      </c>
    </row>
    <row r="22" spans="1:9" ht="14.1" customHeight="1" x14ac:dyDescent="0.25">
      <c r="A22" s="2"/>
      <c r="B22" s="194" t="s">
        <v>16</v>
      </c>
      <c r="C22" s="195"/>
      <c r="D22" s="196"/>
      <c r="E22" s="2"/>
      <c r="F22" s="4"/>
      <c r="G22" s="4"/>
      <c r="H22" s="4"/>
      <c r="I22" s="4"/>
    </row>
    <row r="23" spans="1:9" ht="45.75" customHeight="1" x14ac:dyDescent="0.25">
      <c r="A23" s="133" t="s">
        <v>311</v>
      </c>
      <c r="B23" s="182" t="s">
        <v>223</v>
      </c>
      <c r="C23" s="183"/>
      <c r="D23" s="184"/>
      <c r="E23" s="124">
        <v>185</v>
      </c>
      <c r="F23" s="57">
        <v>6.55</v>
      </c>
      <c r="G23" s="57">
        <v>8.94</v>
      </c>
      <c r="H23" s="57">
        <v>41.23</v>
      </c>
      <c r="I23" s="57">
        <v>271.08</v>
      </c>
    </row>
    <row r="24" spans="1:9" ht="33.75" customHeight="1" x14ac:dyDescent="0.25">
      <c r="A24" s="133" t="s">
        <v>301</v>
      </c>
      <c r="B24" s="214" t="s">
        <v>279</v>
      </c>
      <c r="C24" s="215"/>
      <c r="D24" s="216"/>
      <c r="E24" s="136">
        <v>105</v>
      </c>
      <c r="F24" s="56">
        <v>17.54</v>
      </c>
      <c r="G24" s="56">
        <v>12.26</v>
      </c>
      <c r="H24" s="56">
        <v>7.38</v>
      </c>
      <c r="I24" s="56">
        <v>210.01</v>
      </c>
    </row>
    <row r="25" spans="1:9" ht="34.5" customHeight="1" x14ac:dyDescent="0.25">
      <c r="A25" s="133" t="s">
        <v>291</v>
      </c>
      <c r="B25" s="182" t="s">
        <v>17</v>
      </c>
      <c r="C25" s="183"/>
      <c r="D25" s="184"/>
      <c r="E25" s="124">
        <v>210</v>
      </c>
      <c r="F25" s="55">
        <v>0</v>
      </c>
      <c r="G25" s="55">
        <v>0</v>
      </c>
      <c r="H25" s="55">
        <v>9.98</v>
      </c>
      <c r="I25" s="55">
        <v>39.9</v>
      </c>
    </row>
    <row r="26" spans="1:9" ht="15.75" customHeight="1" x14ac:dyDescent="0.25">
      <c r="A26" s="2"/>
      <c r="B26" s="179" t="s">
        <v>18</v>
      </c>
      <c r="C26" s="180"/>
      <c r="D26" s="181"/>
      <c r="E26" s="2"/>
      <c r="F26" s="5">
        <f>SUM(F23:F25)</f>
        <v>24.09</v>
      </c>
      <c r="G26" s="5">
        <f>SUM(G23:G25)</f>
        <v>21.2</v>
      </c>
      <c r="H26" s="5">
        <f>SUM(H23:H25)</f>
        <v>58.59</v>
      </c>
      <c r="I26" s="5">
        <f>SUM(I23:I25)</f>
        <v>520.99</v>
      </c>
    </row>
    <row r="27" spans="1:9" ht="18" customHeight="1" x14ac:dyDescent="0.25">
      <c r="A27" s="15" t="s">
        <v>74</v>
      </c>
      <c r="B27" s="189" t="s">
        <v>106</v>
      </c>
      <c r="C27" s="189"/>
      <c r="D27" s="189"/>
      <c r="E27" s="2">
        <v>100</v>
      </c>
      <c r="F27" s="37">
        <v>6.46</v>
      </c>
      <c r="G27" s="37">
        <v>0.12</v>
      </c>
      <c r="H27" s="37">
        <v>41.82</v>
      </c>
      <c r="I27" s="37">
        <v>199.75</v>
      </c>
    </row>
    <row r="28" spans="1:9" ht="15.75" customHeight="1" x14ac:dyDescent="0.25">
      <c r="A28" s="15">
        <v>12.3</v>
      </c>
      <c r="B28" s="190" t="s">
        <v>12</v>
      </c>
      <c r="C28" s="191"/>
      <c r="D28" s="192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7.25" customHeight="1" x14ac:dyDescent="0.25">
      <c r="A29" s="2"/>
      <c r="B29" s="179" t="s">
        <v>85</v>
      </c>
      <c r="C29" s="180"/>
      <c r="D29" s="181"/>
      <c r="E29" s="2"/>
      <c r="F29" s="5">
        <f>SUM(F28+F27)</f>
        <v>13.059999999999999</v>
      </c>
      <c r="G29" s="5">
        <f t="shared" ref="G29:I29" si="2">SUM(G28+G27)</f>
        <v>1.3199999999999998</v>
      </c>
      <c r="H29" s="5">
        <f t="shared" si="2"/>
        <v>75.22</v>
      </c>
      <c r="I29" s="5">
        <f t="shared" si="2"/>
        <v>373.75</v>
      </c>
    </row>
    <row r="30" spans="1:9" ht="18.75" customHeight="1" x14ac:dyDescent="0.25">
      <c r="A30" s="2"/>
      <c r="B30" s="179" t="s">
        <v>20</v>
      </c>
      <c r="C30" s="180"/>
      <c r="D30" s="181"/>
      <c r="E30" s="2"/>
      <c r="F30" s="5">
        <f>F9+F11+F17+F21+F26+F29</f>
        <v>107.44</v>
      </c>
      <c r="G30" s="5">
        <f>G9+G11+G17+G21+G26+G29</f>
        <v>79.589999999999989</v>
      </c>
      <c r="H30" s="5">
        <f>H9+H11+H17+H21+H26+H29</f>
        <v>311.60000000000002</v>
      </c>
      <c r="I30" s="5">
        <f>I9+I11+I17+I21+I26+I29</f>
        <v>2408.46</v>
      </c>
    </row>
    <row r="31" spans="1:9" x14ac:dyDescent="0.25">
      <c r="A31" s="1"/>
      <c r="B31" s="193"/>
      <c r="C31" s="193"/>
      <c r="D31" s="19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4:D4"/>
    <mergeCell ref="B5:D5"/>
    <mergeCell ref="B6:D6"/>
    <mergeCell ref="B17:D17"/>
    <mergeCell ref="B18:D18"/>
    <mergeCell ref="B13:D13"/>
    <mergeCell ref="B9:D9"/>
    <mergeCell ref="B8:D8"/>
    <mergeCell ref="B14:D14"/>
    <mergeCell ref="B16:D16"/>
    <mergeCell ref="B7:D7"/>
    <mergeCell ref="B15:D15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19:D19"/>
    <mergeCell ref="B10:D10"/>
    <mergeCell ref="B11:D11"/>
    <mergeCell ref="B12:D12"/>
    <mergeCell ref="B31:D31"/>
    <mergeCell ref="B30:D30"/>
    <mergeCell ref="B21:D21"/>
    <mergeCell ref="B29:D29"/>
    <mergeCell ref="B26:D26"/>
    <mergeCell ref="B27:D27"/>
    <mergeCell ref="B28:D28"/>
    <mergeCell ref="B20:D20"/>
    <mergeCell ref="B22:D22"/>
    <mergeCell ref="B23:D23"/>
    <mergeCell ref="B24:D24"/>
    <mergeCell ref="B25:D25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view="pageLayout" topLeftCell="A25" zoomScaleNormal="100" workbookViewId="0">
      <selection activeCell="K15" sqref="K15"/>
    </sheetView>
  </sheetViews>
  <sheetFormatPr defaultColWidth="9.140625" defaultRowHeight="15" x14ac:dyDescent="0.25"/>
  <cols>
    <col min="1" max="1" width="21.42578125" customWidth="1"/>
    <col min="4" max="4" width="4.5703125" customWidth="1"/>
    <col min="5" max="7" width="8.85546875" customWidth="1"/>
    <col min="8" max="8" width="9" customWidth="1"/>
    <col min="9" max="9" width="8.42578125" customWidth="1"/>
  </cols>
  <sheetData>
    <row r="1" spans="1:9" ht="18.75" x14ac:dyDescent="0.3">
      <c r="A1" s="163" t="s">
        <v>368</v>
      </c>
      <c r="B1" s="210"/>
      <c r="C1" s="210"/>
      <c r="D1" s="210"/>
      <c r="E1" s="210"/>
      <c r="F1" s="210"/>
      <c r="G1" s="212" t="s">
        <v>208</v>
      </c>
      <c r="H1" s="212"/>
      <c r="I1" s="212"/>
    </row>
    <row r="2" spans="1:9" ht="15" customHeight="1" x14ac:dyDescent="0.25">
      <c r="A2" s="213" t="s">
        <v>288</v>
      </c>
      <c r="B2" s="209" t="s">
        <v>2</v>
      </c>
      <c r="C2" s="209"/>
      <c r="D2" s="209"/>
      <c r="E2" s="209" t="s">
        <v>3</v>
      </c>
      <c r="F2" s="209" t="s">
        <v>4</v>
      </c>
      <c r="G2" s="209" t="s">
        <v>5</v>
      </c>
      <c r="H2" s="209" t="s">
        <v>6</v>
      </c>
      <c r="I2" s="209" t="s">
        <v>7</v>
      </c>
    </row>
    <row r="3" spans="1:9" x14ac:dyDescent="0.25">
      <c r="A3" s="213"/>
      <c r="B3" s="209"/>
      <c r="C3" s="209"/>
      <c r="D3" s="209"/>
      <c r="E3" s="209"/>
      <c r="F3" s="209"/>
      <c r="G3" s="209"/>
      <c r="H3" s="209"/>
      <c r="I3" s="209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3.75" customHeight="1" thickBot="1" x14ac:dyDescent="0.3">
      <c r="A5" s="133" t="s">
        <v>380</v>
      </c>
      <c r="B5" s="204" t="s">
        <v>389</v>
      </c>
      <c r="C5" s="204"/>
      <c r="D5" s="204"/>
      <c r="E5" s="33">
        <v>205</v>
      </c>
      <c r="F5" s="58">
        <v>12.55</v>
      </c>
      <c r="G5" s="58">
        <v>13.12</v>
      </c>
      <c r="H5" s="58">
        <v>42.84</v>
      </c>
      <c r="I5" s="59">
        <v>345.03</v>
      </c>
    </row>
    <row r="6" spans="1:9" ht="34.5" customHeight="1" x14ac:dyDescent="0.25">
      <c r="A6" s="133" t="s">
        <v>385</v>
      </c>
      <c r="B6" s="205" t="s">
        <v>386</v>
      </c>
      <c r="C6" s="206"/>
      <c r="D6" s="207"/>
      <c r="E6" s="2">
        <v>60</v>
      </c>
      <c r="F6" s="37">
        <v>6.08</v>
      </c>
      <c r="G6" s="37">
        <v>5.6</v>
      </c>
      <c r="H6" s="37">
        <v>1.78</v>
      </c>
      <c r="I6" s="37">
        <v>82.1</v>
      </c>
    </row>
    <row r="7" spans="1:9" ht="34.5" customHeight="1" x14ac:dyDescent="0.25">
      <c r="A7" s="133" t="s">
        <v>291</v>
      </c>
      <c r="B7" s="182" t="s">
        <v>17</v>
      </c>
      <c r="C7" s="183"/>
      <c r="D7" s="184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35.25" customHeight="1" x14ac:dyDescent="0.25">
      <c r="A8" s="157"/>
      <c r="B8" s="182"/>
      <c r="C8" s="183"/>
      <c r="D8" s="184"/>
      <c r="E8" s="2"/>
      <c r="F8" s="37"/>
      <c r="G8" s="37"/>
      <c r="H8" s="37"/>
      <c r="I8" s="37"/>
    </row>
    <row r="9" spans="1:9" ht="14.1" customHeight="1" x14ac:dyDescent="0.25">
      <c r="A9" s="2"/>
      <c r="B9" s="203" t="s">
        <v>8</v>
      </c>
      <c r="C9" s="203"/>
      <c r="D9" s="203"/>
      <c r="E9" s="2"/>
      <c r="F9" s="5">
        <f>SUM(F5:F8)</f>
        <v>18.630000000000003</v>
      </c>
      <c r="G9" s="5">
        <f>SUM(G5:G8)</f>
        <v>18.72</v>
      </c>
      <c r="H9" s="5">
        <f>SUM(H5:H8)</f>
        <v>54.600000000000009</v>
      </c>
      <c r="I9" s="5">
        <f>SUM(I5:I8)</f>
        <v>467.03</v>
      </c>
    </row>
    <row r="10" spans="1:9" ht="9" customHeight="1" x14ac:dyDescent="0.25">
      <c r="A10" s="2"/>
      <c r="B10" s="189"/>
      <c r="C10" s="189"/>
      <c r="D10" s="189"/>
      <c r="E10" s="3"/>
      <c r="F10" s="4"/>
      <c r="G10" s="4"/>
      <c r="H10" s="4"/>
      <c r="I10" s="4"/>
    </row>
    <row r="11" spans="1:9" ht="14.1" customHeight="1" x14ac:dyDescent="0.25">
      <c r="A11" s="2"/>
      <c r="B11" s="203" t="s">
        <v>10</v>
      </c>
      <c r="C11" s="203"/>
      <c r="D11" s="203"/>
      <c r="E11" s="2"/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0</v>
      </c>
    </row>
    <row r="12" spans="1:9" ht="14.1" customHeight="1" x14ac:dyDescent="0.25">
      <c r="A12" s="2"/>
      <c r="B12" s="194" t="s">
        <v>11</v>
      </c>
      <c r="C12" s="195"/>
      <c r="D12" s="196"/>
      <c r="E12" s="2"/>
      <c r="F12" s="4"/>
      <c r="G12" s="4"/>
      <c r="H12" s="4"/>
      <c r="I12" s="4"/>
    </row>
    <row r="13" spans="1:9" ht="34.5" customHeight="1" x14ac:dyDescent="0.25">
      <c r="A13" s="133" t="s">
        <v>370</v>
      </c>
      <c r="B13" s="204" t="s">
        <v>317</v>
      </c>
      <c r="C13" s="204"/>
      <c r="D13" s="204"/>
      <c r="E13" s="2">
        <v>510</v>
      </c>
      <c r="F13" s="37">
        <v>4.38</v>
      </c>
      <c r="G13" s="37">
        <v>7.47</v>
      </c>
      <c r="H13" s="37">
        <v>21.06</v>
      </c>
      <c r="I13" s="37">
        <v>170.08</v>
      </c>
    </row>
    <row r="14" spans="1:9" ht="34.5" customHeight="1" x14ac:dyDescent="0.25">
      <c r="A14" s="133" t="s">
        <v>319</v>
      </c>
      <c r="B14" s="182" t="s">
        <v>318</v>
      </c>
      <c r="C14" s="183"/>
      <c r="D14" s="184"/>
      <c r="E14" s="2">
        <v>250</v>
      </c>
      <c r="F14" s="37">
        <v>19.670000000000002</v>
      </c>
      <c r="G14" s="37">
        <v>19.010000000000002</v>
      </c>
      <c r="H14" s="37">
        <v>48.38</v>
      </c>
      <c r="I14" s="37">
        <v>443.86</v>
      </c>
    </row>
    <row r="15" spans="1:9" ht="36" customHeight="1" x14ac:dyDescent="0.25">
      <c r="A15" s="133" t="s">
        <v>400</v>
      </c>
      <c r="B15" s="182" t="s">
        <v>382</v>
      </c>
      <c r="C15" s="183"/>
      <c r="D15" s="184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8" customHeight="1" x14ac:dyDescent="0.25">
      <c r="A16" s="2"/>
      <c r="B16" s="179" t="s">
        <v>13</v>
      </c>
      <c r="C16" s="180"/>
      <c r="D16" s="181"/>
      <c r="E16" s="2"/>
      <c r="F16" s="5">
        <f>SUM(F13:F15)</f>
        <v>24.69</v>
      </c>
      <c r="G16" s="5">
        <f>SUM(G13:G15)</f>
        <v>26.48</v>
      </c>
      <c r="H16" s="5">
        <f>SUM(H13:H15)</f>
        <v>106.12</v>
      </c>
      <c r="I16" s="5">
        <f>SUM(I13:I15)</f>
        <v>764.04000000000008</v>
      </c>
    </row>
    <row r="17" spans="1:10" ht="14.1" customHeight="1" x14ac:dyDescent="0.25">
      <c r="A17" s="2"/>
      <c r="B17" s="194" t="s">
        <v>14</v>
      </c>
      <c r="C17" s="195"/>
      <c r="D17" s="196"/>
      <c r="E17" s="2"/>
      <c r="F17" s="4"/>
      <c r="G17" s="4"/>
      <c r="H17" s="4"/>
      <c r="I17" s="4"/>
    </row>
    <row r="18" spans="1:10" ht="33.75" customHeight="1" x14ac:dyDescent="0.25">
      <c r="A18" s="133" t="s">
        <v>316</v>
      </c>
      <c r="B18" s="182" t="s">
        <v>392</v>
      </c>
      <c r="C18" s="183"/>
      <c r="D18" s="184"/>
      <c r="E18" s="2">
        <v>230</v>
      </c>
      <c r="F18" s="37">
        <v>0</v>
      </c>
      <c r="G18" s="37">
        <v>0</v>
      </c>
      <c r="H18" s="37">
        <v>23</v>
      </c>
      <c r="I18" s="37">
        <v>46</v>
      </c>
    </row>
    <row r="19" spans="1:10" ht="33.75" customHeight="1" x14ac:dyDescent="0.25">
      <c r="A19" s="133" t="s">
        <v>294</v>
      </c>
      <c r="B19" s="197" t="s">
        <v>77</v>
      </c>
      <c r="C19" s="198"/>
      <c r="D19" s="199"/>
      <c r="E19" s="62">
        <v>25</v>
      </c>
      <c r="F19" s="63">
        <v>1.88</v>
      </c>
      <c r="G19" s="63">
        <v>2.4500000000000002</v>
      </c>
      <c r="H19" s="63">
        <v>18.600000000000001</v>
      </c>
      <c r="I19" s="64">
        <v>104.25</v>
      </c>
    </row>
    <row r="20" spans="1:10" ht="19.5" customHeight="1" x14ac:dyDescent="0.25">
      <c r="A20" s="2"/>
      <c r="B20" s="179" t="s">
        <v>15</v>
      </c>
      <c r="C20" s="180"/>
      <c r="D20" s="181"/>
      <c r="E20" s="2"/>
      <c r="F20" s="5">
        <f>SUM(F18:F19)</f>
        <v>1.88</v>
      </c>
      <c r="G20" s="5">
        <f t="shared" ref="G20:I20" si="0">SUM(G18:G19)</f>
        <v>2.4500000000000002</v>
      </c>
      <c r="H20" s="5">
        <f t="shared" si="0"/>
        <v>41.6</v>
      </c>
      <c r="I20" s="5">
        <f t="shared" si="0"/>
        <v>150.25</v>
      </c>
    </row>
    <row r="21" spans="1:10" ht="14.1" customHeight="1" x14ac:dyDescent="0.25">
      <c r="A21" s="2"/>
      <c r="B21" s="194" t="s">
        <v>16</v>
      </c>
      <c r="C21" s="195"/>
      <c r="D21" s="196"/>
      <c r="E21" s="2"/>
      <c r="F21" s="4"/>
      <c r="G21" s="4"/>
      <c r="H21" s="4"/>
      <c r="I21" s="4"/>
      <c r="J21">
        <v>10</v>
      </c>
    </row>
    <row r="22" spans="1:10" ht="33" customHeight="1" x14ac:dyDescent="0.25">
      <c r="A22" s="133" t="s">
        <v>322</v>
      </c>
      <c r="B22" s="182" t="s">
        <v>226</v>
      </c>
      <c r="C22" s="183"/>
      <c r="D22" s="184"/>
      <c r="E22" s="162">
        <v>155</v>
      </c>
      <c r="F22" s="57">
        <v>4.3</v>
      </c>
      <c r="G22" s="57">
        <v>5.54</v>
      </c>
      <c r="H22" s="57">
        <v>18.75</v>
      </c>
      <c r="I22" s="57">
        <v>142.44999999999999</v>
      </c>
      <c r="J22">
        <v>20</v>
      </c>
    </row>
    <row r="23" spans="1:10" ht="33.75" customHeight="1" x14ac:dyDescent="0.25">
      <c r="A23" s="133" t="s">
        <v>377</v>
      </c>
      <c r="B23" s="185" t="s">
        <v>403</v>
      </c>
      <c r="C23" s="185"/>
      <c r="D23" s="185"/>
      <c r="E23" s="54">
        <v>136</v>
      </c>
      <c r="F23" s="55">
        <v>28.6</v>
      </c>
      <c r="G23" s="55">
        <v>4.4000000000000004</v>
      </c>
      <c r="H23" s="55">
        <v>0</v>
      </c>
      <c r="I23" s="55">
        <v>155</v>
      </c>
    </row>
    <row r="24" spans="1:10" ht="35.25" customHeight="1" x14ac:dyDescent="0.25">
      <c r="A24" s="133" t="s">
        <v>291</v>
      </c>
      <c r="B24" s="182" t="s">
        <v>17</v>
      </c>
      <c r="C24" s="183"/>
      <c r="D24" s="184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10" ht="21" customHeight="1" x14ac:dyDescent="0.25">
      <c r="A25" s="2"/>
      <c r="B25" s="179" t="s">
        <v>18</v>
      </c>
      <c r="C25" s="180"/>
      <c r="D25" s="181"/>
      <c r="E25" s="2"/>
      <c r="F25" s="5">
        <f>SUM(F22:F24)</f>
        <v>32.9</v>
      </c>
      <c r="G25" s="5">
        <f>SUM(G22:G24)</f>
        <v>9.9400000000000013</v>
      </c>
      <c r="H25" s="5">
        <f>SUM(H22:H24)</f>
        <v>28.73</v>
      </c>
      <c r="I25" s="5">
        <f>SUM(I22:I24)</f>
        <v>337.34999999999997</v>
      </c>
    </row>
    <row r="26" spans="1:10" ht="13.5" customHeight="1" x14ac:dyDescent="0.25">
      <c r="A26" s="2"/>
      <c r="B26" s="186" t="s">
        <v>289</v>
      </c>
      <c r="C26" s="187"/>
      <c r="D26" s="188"/>
      <c r="E26" s="2"/>
      <c r="F26" s="4"/>
      <c r="G26" s="4"/>
      <c r="H26" s="4"/>
      <c r="I26" s="4"/>
    </row>
    <row r="27" spans="1:10" ht="14.25" customHeight="1" x14ac:dyDescent="0.25">
      <c r="A27" s="15" t="s">
        <v>74</v>
      </c>
      <c r="B27" s="189" t="s">
        <v>106</v>
      </c>
      <c r="C27" s="189"/>
      <c r="D27" s="189"/>
      <c r="E27" s="2">
        <v>100</v>
      </c>
      <c r="F27" s="37">
        <v>7.6</v>
      </c>
      <c r="G27" s="37">
        <v>0.8</v>
      </c>
      <c r="H27" s="37">
        <v>49.2</v>
      </c>
      <c r="I27" s="37">
        <v>235</v>
      </c>
    </row>
    <row r="28" spans="1:10" ht="15.75" customHeight="1" x14ac:dyDescent="0.25">
      <c r="A28" s="15">
        <v>12.3</v>
      </c>
      <c r="B28" s="190" t="s">
        <v>12</v>
      </c>
      <c r="C28" s="191"/>
      <c r="D28" s="192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10" ht="19.5" customHeight="1" x14ac:dyDescent="0.25">
      <c r="A29" s="2"/>
      <c r="B29" s="179" t="s">
        <v>132</v>
      </c>
      <c r="C29" s="180"/>
      <c r="D29" s="181"/>
      <c r="E29" s="2"/>
      <c r="F29" s="5">
        <f>SUM(F27+F28)</f>
        <v>14.2</v>
      </c>
      <c r="G29" s="5">
        <f t="shared" ref="G29:I29" si="1">SUM(G27+G28)</f>
        <v>2</v>
      </c>
      <c r="H29" s="5">
        <f t="shared" si="1"/>
        <v>82.6</v>
      </c>
      <c r="I29" s="5">
        <f t="shared" si="1"/>
        <v>409</v>
      </c>
    </row>
    <row r="30" spans="1:10" ht="21" customHeight="1" x14ac:dyDescent="0.25">
      <c r="A30" s="2"/>
      <c r="B30" s="179" t="s">
        <v>20</v>
      </c>
      <c r="C30" s="180"/>
      <c r="D30" s="181"/>
      <c r="E30" s="2"/>
      <c r="F30" s="5">
        <f>F9+F11+F16+F20+F25+F29</f>
        <v>92.300000000000011</v>
      </c>
      <c r="G30" s="5">
        <f>G9+G11+G16+G20+G25+G29</f>
        <v>59.59</v>
      </c>
      <c r="H30" s="5">
        <f>H9+H11+H16+H20+H25+H29</f>
        <v>313.64999999999998</v>
      </c>
      <c r="I30" s="5">
        <f>I9+I11+I16+I20+I25+I29</f>
        <v>2127.67</v>
      </c>
    </row>
    <row r="31" spans="1:10" x14ac:dyDescent="0.25">
      <c r="A31" s="1"/>
      <c r="B31" s="193"/>
      <c r="C31" s="193"/>
      <c r="D31" s="193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23:D23"/>
    <mergeCell ref="B10:D10"/>
    <mergeCell ref="B9:D9"/>
    <mergeCell ref="B15:D15"/>
    <mergeCell ref="B16:D16"/>
    <mergeCell ref="B11:D11"/>
    <mergeCell ref="B12:D12"/>
    <mergeCell ref="B13:D13"/>
    <mergeCell ref="G1:I1"/>
    <mergeCell ref="H2:H3"/>
    <mergeCell ref="I2:I3"/>
    <mergeCell ref="B4:D4"/>
    <mergeCell ref="E2:E3"/>
    <mergeCell ref="F2:F3"/>
    <mergeCell ref="G2:G3"/>
    <mergeCell ref="B1:F1"/>
    <mergeCell ref="B5:D5"/>
    <mergeCell ref="B6:D6"/>
    <mergeCell ref="B7:D7"/>
    <mergeCell ref="A2:A3"/>
    <mergeCell ref="B2:D3"/>
    <mergeCell ref="B31:D31"/>
    <mergeCell ref="B8:D8"/>
    <mergeCell ref="B26:D26"/>
    <mergeCell ref="B27:D27"/>
    <mergeCell ref="B28:D28"/>
    <mergeCell ref="B29:D29"/>
    <mergeCell ref="B30:D30"/>
    <mergeCell ref="B20:D20"/>
    <mergeCell ref="B21:D21"/>
    <mergeCell ref="B22:D22"/>
    <mergeCell ref="B14:D14"/>
    <mergeCell ref="B25:D25"/>
    <mergeCell ref="B24:D24"/>
    <mergeCell ref="B19:D19"/>
    <mergeCell ref="B17:D17"/>
    <mergeCell ref="B18:D18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>
      <selection activeCell="K5" sqref="K5"/>
    </sheetView>
  </sheetViews>
  <sheetFormatPr defaultColWidth="9.140625" defaultRowHeight="15" x14ac:dyDescent="0.25"/>
  <cols>
    <col min="1" max="1" width="21.140625" customWidth="1"/>
    <col min="4" max="4" width="3.28515625" customWidth="1"/>
    <col min="5" max="7" width="8.85546875" customWidth="1"/>
    <col min="8" max="8" width="8.5703125" customWidth="1"/>
    <col min="9" max="9" width="9" customWidth="1"/>
  </cols>
  <sheetData>
    <row r="1" spans="1:9" ht="33" customHeight="1" x14ac:dyDescent="0.3">
      <c r="A1" s="224" t="s">
        <v>401</v>
      </c>
      <c r="B1" s="225"/>
      <c r="C1" s="225"/>
      <c r="D1" s="225"/>
      <c r="E1" s="225"/>
      <c r="F1" s="225"/>
      <c r="G1" s="225"/>
      <c r="H1" s="225"/>
      <c r="I1" s="225"/>
    </row>
    <row r="2" spans="1:9" ht="15" customHeight="1" x14ac:dyDescent="0.25">
      <c r="A2" s="213" t="s">
        <v>288</v>
      </c>
      <c r="B2" s="209" t="s">
        <v>2</v>
      </c>
      <c r="C2" s="209"/>
      <c r="D2" s="209"/>
      <c r="E2" s="209" t="s">
        <v>3</v>
      </c>
      <c r="F2" s="209" t="s">
        <v>4</v>
      </c>
      <c r="G2" s="209" t="s">
        <v>5</v>
      </c>
      <c r="H2" s="209" t="s">
        <v>6</v>
      </c>
      <c r="I2" s="209" t="s">
        <v>7</v>
      </c>
    </row>
    <row r="3" spans="1:9" ht="12" customHeight="1" x14ac:dyDescent="0.25">
      <c r="A3" s="213"/>
      <c r="B3" s="209"/>
      <c r="C3" s="209"/>
      <c r="D3" s="209"/>
      <c r="E3" s="209"/>
      <c r="F3" s="209"/>
      <c r="G3" s="209"/>
      <c r="H3" s="209"/>
      <c r="I3" s="209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4.5" customHeight="1" x14ac:dyDescent="0.25">
      <c r="A5" s="133" t="s">
        <v>399</v>
      </c>
      <c r="B5" s="204" t="s">
        <v>388</v>
      </c>
      <c r="C5" s="204"/>
      <c r="D5" s="204"/>
      <c r="E5" s="62">
        <v>205</v>
      </c>
      <c r="F5" s="63">
        <v>10.5</v>
      </c>
      <c r="G5" s="63">
        <v>9.6</v>
      </c>
      <c r="H5" s="63">
        <v>42.09</v>
      </c>
      <c r="I5" s="64">
        <v>293.63</v>
      </c>
    </row>
    <row r="6" spans="1:9" ht="33.75" customHeight="1" x14ac:dyDescent="0.25">
      <c r="A6" s="133" t="s">
        <v>300</v>
      </c>
      <c r="B6" s="182" t="s">
        <v>55</v>
      </c>
      <c r="C6" s="183"/>
      <c r="D6" s="184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3.75" customHeight="1" x14ac:dyDescent="0.25">
      <c r="A7" s="133" t="s">
        <v>291</v>
      </c>
      <c r="B7" s="182" t="s">
        <v>17</v>
      </c>
      <c r="C7" s="183"/>
      <c r="D7" s="184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203" t="s">
        <v>8</v>
      </c>
      <c r="C8" s="203"/>
      <c r="D8" s="203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14"/>
      <c r="B9" s="200"/>
      <c r="C9" s="201"/>
      <c r="D9" s="202"/>
      <c r="E9" s="3"/>
      <c r="F9" s="4"/>
      <c r="G9" s="4"/>
      <c r="H9" s="4"/>
      <c r="I9" s="37"/>
    </row>
    <row r="10" spans="1:9" ht="14.1" customHeight="1" x14ac:dyDescent="0.25">
      <c r="A10" s="2"/>
      <c r="B10" s="203" t="s">
        <v>10</v>
      </c>
      <c r="C10" s="203"/>
      <c r="D10" s="203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2" customHeight="1" x14ac:dyDescent="0.25">
      <c r="A11" s="2"/>
      <c r="B11" s="194" t="s">
        <v>11</v>
      </c>
      <c r="C11" s="195"/>
      <c r="D11" s="196"/>
      <c r="E11" s="2"/>
      <c r="F11" s="4"/>
      <c r="G11" s="4"/>
      <c r="H11" s="4"/>
      <c r="I11" s="4"/>
    </row>
    <row r="12" spans="1:9" ht="33.75" customHeight="1" x14ac:dyDescent="0.25">
      <c r="A12" s="133" t="s">
        <v>350</v>
      </c>
      <c r="B12" s="204" t="s">
        <v>315</v>
      </c>
      <c r="C12" s="204"/>
      <c r="D12" s="204"/>
      <c r="E12" s="62">
        <v>540</v>
      </c>
      <c r="F12" s="63">
        <v>14.69</v>
      </c>
      <c r="G12" s="63">
        <v>8.99</v>
      </c>
      <c r="H12" s="63">
        <v>34.31</v>
      </c>
      <c r="I12" s="64">
        <v>276.7</v>
      </c>
    </row>
    <row r="13" spans="1:9" ht="32.25" customHeight="1" x14ac:dyDescent="0.25">
      <c r="A13" s="133" t="s">
        <v>331</v>
      </c>
      <c r="B13" s="197" t="s">
        <v>369</v>
      </c>
      <c r="C13" s="198"/>
      <c r="D13" s="199"/>
      <c r="E13" s="66">
        <v>200</v>
      </c>
      <c r="F13" s="66">
        <v>3.58</v>
      </c>
      <c r="G13" s="66">
        <v>7.54</v>
      </c>
      <c r="H13" s="66">
        <v>18.7</v>
      </c>
      <c r="I13" s="66">
        <v>158.34</v>
      </c>
    </row>
    <row r="14" spans="1:9" ht="33.75" customHeight="1" x14ac:dyDescent="0.25">
      <c r="A14" s="133" t="s">
        <v>376</v>
      </c>
      <c r="B14" s="214" t="s">
        <v>280</v>
      </c>
      <c r="C14" s="215"/>
      <c r="D14" s="216"/>
      <c r="E14" s="2">
        <v>125</v>
      </c>
      <c r="F14" s="37">
        <v>23.12</v>
      </c>
      <c r="G14" s="37">
        <v>16.62</v>
      </c>
      <c r="H14" s="37">
        <v>11.76</v>
      </c>
      <c r="I14" s="37">
        <v>288.52</v>
      </c>
    </row>
    <row r="15" spans="1:9" ht="45" customHeight="1" x14ac:dyDescent="0.25">
      <c r="A15" s="133" t="s">
        <v>306</v>
      </c>
      <c r="B15" s="218" t="s">
        <v>384</v>
      </c>
      <c r="C15" s="219"/>
      <c r="D15" s="220"/>
      <c r="E15" s="2">
        <v>180</v>
      </c>
      <c r="F15" s="37">
        <v>0</v>
      </c>
      <c r="G15" s="37">
        <v>0</v>
      </c>
      <c r="H15" s="37">
        <v>14.97</v>
      </c>
      <c r="I15" s="37">
        <v>60.7</v>
      </c>
    </row>
    <row r="16" spans="1:9" ht="16.5" customHeight="1" x14ac:dyDescent="0.25">
      <c r="A16" s="2"/>
      <c r="B16" s="179" t="s">
        <v>13</v>
      </c>
      <c r="C16" s="180"/>
      <c r="D16" s="181"/>
      <c r="E16" s="2"/>
      <c r="F16" s="5">
        <f>SUM(F12:F15)</f>
        <v>41.39</v>
      </c>
      <c r="G16" s="5">
        <f t="shared" ref="G16:I16" si="0">SUM(G12:G15)</f>
        <v>33.150000000000006</v>
      </c>
      <c r="H16" s="5">
        <f t="shared" si="0"/>
        <v>79.740000000000009</v>
      </c>
      <c r="I16" s="5">
        <f t="shared" si="0"/>
        <v>784.26</v>
      </c>
    </row>
    <row r="17" spans="1:9" ht="15.75" customHeight="1" x14ac:dyDescent="0.25">
      <c r="A17" s="2"/>
      <c r="B17" s="194" t="s">
        <v>14</v>
      </c>
      <c r="C17" s="195"/>
      <c r="D17" s="196"/>
      <c r="E17" s="2"/>
      <c r="F17" s="4"/>
      <c r="G17" s="4"/>
      <c r="H17" s="4"/>
      <c r="I17" s="4"/>
    </row>
    <row r="18" spans="1:9" ht="34.5" customHeight="1" x14ac:dyDescent="0.25">
      <c r="A18" s="133" t="s">
        <v>312</v>
      </c>
      <c r="B18" s="197" t="s">
        <v>118</v>
      </c>
      <c r="C18" s="198"/>
      <c r="D18" s="199"/>
      <c r="E18" s="169">
        <v>210</v>
      </c>
      <c r="F18" s="170">
        <v>5.6</v>
      </c>
      <c r="G18" s="57">
        <v>5</v>
      </c>
      <c r="H18" s="57">
        <v>18</v>
      </c>
      <c r="I18" s="57">
        <v>140</v>
      </c>
    </row>
    <row r="19" spans="1:9" ht="35.25" customHeight="1" x14ac:dyDescent="0.25">
      <c r="A19" s="133" t="s">
        <v>362</v>
      </c>
      <c r="B19" s="182" t="s">
        <v>112</v>
      </c>
      <c r="C19" s="183"/>
      <c r="D19" s="184"/>
      <c r="E19" s="173" t="s">
        <v>119</v>
      </c>
      <c r="F19" s="155">
        <v>2.25</v>
      </c>
      <c r="G19" s="156">
        <v>0.75</v>
      </c>
      <c r="H19" s="156">
        <v>31.5</v>
      </c>
      <c r="I19" s="156">
        <v>144</v>
      </c>
    </row>
    <row r="20" spans="1:9" ht="18" customHeight="1" x14ac:dyDescent="0.25">
      <c r="A20" s="2"/>
      <c r="B20" s="221" t="s">
        <v>15</v>
      </c>
      <c r="C20" s="222"/>
      <c r="D20" s="223"/>
      <c r="E20" s="65"/>
      <c r="F20" s="172">
        <f>+SUM(F18+F19)</f>
        <v>7.85</v>
      </c>
      <c r="G20" s="172">
        <f t="shared" ref="G20:I20" si="1">+SUM(G18+G19)</f>
        <v>5.75</v>
      </c>
      <c r="H20" s="172">
        <f t="shared" si="1"/>
        <v>49.5</v>
      </c>
      <c r="I20" s="172">
        <f t="shared" si="1"/>
        <v>284</v>
      </c>
    </row>
    <row r="21" spans="1:9" ht="13.5" customHeight="1" x14ac:dyDescent="0.25">
      <c r="A21" s="2"/>
      <c r="B21" s="194" t="s">
        <v>16</v>
      </c>
      <c r="C21" s="195"/>
      <c r="D21" s="196"/>
      <c r="E21" s="2"/>
      <c r="F21" s="4"/>
      <c r="G21" s="4"/>
      <c r="H21" s="4"/>
      <c r="I21" s="4"/>
    </row>
    <row r="22" spans="1:9" ht="35.25" customHeight="1" x14ac:dyDescent="0.25">
      <c r="A22" s="133" t="s">
        <v>374</v>
      </c>
      <c r="B22" s="204" t="s">
        <v>375</v>
      </c>
      <c r="C22" s="204"/>
      <c r="D22" s="204"/>
      <c r="E22" s="9">
        <v>155</v>
      </c>
      <c r="F22" s="50">
        <v>9.0500000000000007</v>
      </c>
      <c r="G22" s="50">
        <v>10.54</v>
      </c>
      <c r="H22" s="50">
        <v>40.64</v>
      </c>
      <c r="I22" s="50">
        <v>292.58</v>
      </c>
    </row>
    <row r="23" spans="1:9" ht="32.25" customHeight="1" x14ac:dyDescent="0.25">
      <c r="A23" s="133" t="s">
        <v>290</v>
      </c>
      <c r="B23" s="182" t="s">
        <v>219</v>
      </c>
      <c r="C23" s="183"/>
      <c r="D23" s="184"/>
      <c r="E23" s="65">
        <v>50</v>
      </c>
      <c r="F23" s="66">
        <v>5.5</v>
      </c>
      <c r="G23" s="66">
        <v>11.95</v>
      </c>
      <c r="H23" s="66">
        <v>0.2</v>
      </c>
      <c r="I23" s="66">
        <v>130.5</v>
      </c>
    </row>
    <row r="24" spans="1:9" ht="33.75" customHeight="1" x14ac:dyDescent="0.25">
      <c r="A24" s="133" t="s">
        <v>291</v>
      </c>
      <c r="B24" s="182" t="s">
        <v>17</v>
      </c>
      <c r="C24" s="183"/>
      <c r="D24" s="184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8" customHeight="1" x14ac:dyDescent="0.25">
      <c r="A25" s="2"/>
      <c r="B25" s="179" t="s">
        <v>18</v>
      </c>
      <c r="C25" s="180"/>
      <c r="D25" s="181"/>
      <c r="E25" s="2"/>
      <c r="F25" s="5">
        <f>SUM(F22:F24)</f>
        <v>14.55</v>
      </c>
      <c r="G25" s="5">
        <f>SUM(G22:G24)</f>
        <v>22.49</v>
      </c>
      <c r="H25" s="5">
        <f>SUM(H22:H24)</f>
        <v>50.820000000000007</v>
      </c>
      <c r="I25" s="5">
        <f>SUM(I22:I24)</f>
        <v>462.97999999999996</v>
      </c>
    </row>
    <row r="26" spans="1:9" ht="14.25" customHeight="1" x14ac:dyDescent="0.25">
      <c r="A26" s="2"/>
      <c r="B26" s="186" t="s">
        <v>289</v>
      </c>
      <c r="C26" s="187"/>
      <c r="D26" s="188"/>
      <c r="E26" s="2"/>
      <c r="F26" s="4"/>
      <c r="G26" s="4"/>
      <c r="H26" s="4"/>
      <c r="I26" s="4"/>
    </row>
    <row r="27" spans="1:9" ht="17.25" customHeight="1" x14ac:dyDescent="0.25">
      <c r="A27" s="15" t="s">
        <v>74</v>
      </c>
      <c r="B27" s="189" t="s">
        <v>106</v>
      </c>
      <c r="C27" s="189"/>
      <c r="D27" s="189"/>
      <c r="E27" s="2">
        <v>100</v>
      </c>
      <c r="F27" s="37">
        <v>6.08</v>
      </c>
      <c r="G27" s="37">
        <v>0.64</v>
      </c>
      <c r="H27" s="37">
        <v>39.36</v>
      </c>
      <c r="I27" s="37">
        <v>188</v>
      </c>
    </row>
    <row r="28" spans="1:9" ht="12" customHeight="1" x14ac:dyDescent="0.25">
      <c r="A28" s="15">
        <v>12.3</v>
      </c>
      <c r="B28" s="190" t="s">
        <v>12</v>
      </c>
      <c r="C28" s="191"/>
      <c r="D28" s="192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5" customHeight="1" x14ac:dyDescent="0.25">
      <c r="A29" s="2"/>
      <c r="B29" s="179" t="s">
        <v>132</v>
      </c>
      <c r="C29" s="180"/>
      <c r="D29" s="181"/>
      <c r="E29" s="2"/>
      <c r="F29" s="5">
        <f>SUM(F27+F28)</f>
        <v>12.68</v>
      </c>
      <c r="G29" s="5">
        <f t="shared" ref="G29:I29" si="2">SUM(G27+G28)</f>
        <v>1.8399999999999999</v>
      </c>
      <c r="H29" s="5">
        <f t="shared" si="2"/>
        <v>72.759999999999991</v>
      </c>
      <c r="I29" s="5">
        <f t="shared" si="2"/>
        <v>362</v>
      </c>
    </row>
    <row r="30" spans="1:9" ht="23.25" customHeight="1" x14ac:dyDescent="0.25">
      <c r="A30" s="2"/>
      <c r="B30" s="179" t="s">
        <v>20</v>
      </c>
      <c r="C30" s="180"/>
      <c r="D30" s="181"/>
      <c r="E30" s="2"/>
      <c r="F30" s="5">
        <f>F8+F10+F16+F20+F25+F29</f>
        <v>92.769999999999982</v>
      </c>
      <c r="G30" s="5">
        <f t="shared" ref="G30:I30" si="3">G8+G10+G16+G20+G25+G29</f>
        <v>80.2</v>
      </c>
      <c r="H30" s="5">
        <f t="shared" si="3"/>
        <v>304.89</v>
      </c>
      <c r="I30" s="5">
        <f t="shared" si="3"/>
        <v>2317.77</v>
      </c>
    </row>
    <row r="31" spans="1:9" ht="14.1" customHeight="1" x14ac:dyDescent="0.25">
      <c r="A31" s="1"/>
      <c r="B31" s="193"/>
      <c r="C31" s="193"/>
      <c r="D31" s="193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A1:I1"/>
    <mergeCell ref="E2:E3"/>
    <mergeCell ref="F2:F3"/>
    <mergeCell ref="G2:G3"/>
    <mergeCell ref="H2:H3"/>
    <mergeCell ref="I2:I3"/>
    <mergeCell ref="B9:D9"/>
    <mergeCell ref="B11:D11"/>
    <mergeCell ref="B8:D8"/>
    <mergeCell ref="A2:A3"/>
    <mergeCell ref="B2:D3"/>
    <mergeCell ref="B4:D4"/>
    <mergeCell ref="B5:D5"/>
    <mergeCell ref="B6:D6"/>
    <mergeCell ref="B7:D7"/>
    <mergeCell ref="B31:D31"/>
    <mergeCell ref="B30:D30"/>
    <mergeCell ref="B21:D21"/>
    <mergeCell ref="B19:D19"/>
    <mergeCell ref="B26:D26"/>
    <mergeCell ref="B27:D27"/>
    <mergeCell ref="B28:D28"/>
    <mergeCell ref="B29:D29"/>
    <mergeCell ref="B20:D20"/>
    <mergeCell ref="B22:D22"/>
    <mergeCell ref="B23:D23"/>
    <mergeCell ref="B24:D24"/>
    <mergeCell ref="B25:D25"/>
    <mergeCell ref="B18:D18"/>
    <mergeCell ref="B10:D10"/>
    <mergeCell ref="B12:D12"/>
    <mergeCell ref="B14:D14"/>
    <mergeCell ref="B17:D17"/>
    <mergeCell ref="B15:D15"/>
    <mergeCell ref="B16:D16"/>
    <mergeCell ref="B13:D1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(ОВД) с СБКС (18г)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abSelected="1" view="pageLayout" topLeftCell="A10" zoomScale="86" zoomScaleNormal="100" zoomScalePageLayoutView="86" workbookViewId="0">
      <selection activeCell="M13" sqref="M13"/>
    </sheetView>
  </sheetViews>
  <sheetFormatPr defaultColWidth="9.140625" defaultRowHeight="15" x14ac:dyDescent="0.25"/>
  <cols>
    <col min="1" max="1" width="20.140625" customWidth="1"/>
    <col min="4" max="4" width="6.7109375" customWidth="1"/>
    <col min="5" max="7" width="8.85546875" customWidth="1"/>
    <col min="8" max="8" width="10.140625" customWidth="1"/>
    <col min="9" max="9" width="10.5703125" customWidth="1"/>
  </cols>
  <sheetData>
    <row r="1" spans="1:9" ht="18.75" x14ac:dyDescent="0.3">
      <c r="A1" s="163" t="s">
        <v>368</v>
      </c>
      <c r="B1" s="210"/>
      <c r="C1" s="210"/>
      <c r="D1" s="210"/>
      <c r="E1" s="210"/>
      <c r="F1" s="210"/>
      <c r="G1" s="212" t="s">
        <v>209</v>
      </c>
      <c r="H1" s="212"/>
      <c r="I1" s="212"/>
    </row>
    <row r="2" spans="1:9" ht="15" customHeight="1" x14ac:dyDescent="0.25">
      <c r="A2" s="213" t="s">
        <v>288</v>
      </c>
      <c r="B2" s="209" t="s">
        <v>2</v>
      </c>
      <c r="C2" s="209"/>
      <c r="D2" s="209"/>
      <c r="E2" s="209" t="s">
        <v>3</v>
      </c>
      <c r="F2" s="209" t="s">
        <v>4</v>
      </c>
      <c r="G2" s="209" t="s">
        <v>5</v>
      </c>
      <c r="H2" s="209" t="s">
        <v>6</v>
      </c>
      <c r="I2" s="209" t="s">
        <v>7</v>
      </c>
    </row>
    <row r="3" spans="1:9" x14ac:dyDescent="0.25">
      <c r="A3" s="213"/>
      <c r="B3" s="209"/>
      <c r="C3" s="209"/>
      <c r="D3" s="209"/>
      <c r="E3" s="209"/>
      <c r="F3" s="209"/>
      <c r="G3" s="209"/>
      <c r="H3" s="209"/>
      <c r="I3" s="209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6" customHeight="1" thickBot="1" x14ac:dyDescent="0.3">
      <c r="A5" s="133" t="s">
        <v>323</v>
      </c>
      <c r="B5" s="204" t="s">
        <v>391</v>
      </c>
      <c r="C5" s="204"/>
      <c r="D5" s="204"/>
      <c r="E5" s="33">
        <v>205</v>
      </c>
      <c r="F5" s="58">
        <v>12.7</v>
      </c>
      <c r="G5" s="58">
        <v>11.67</v>
      </c>
      <c r="H5" s="58">
        <v>43.84</v>
      </c>
      <c r="I5" s="59">
        <v>333.28</v>
      </c>
    </row>
    <row r="6" spans="1:9" ht="36" customHeight="1" x14ac:dyDescent="0.25">
      <c r="A6" s="133" t="s">
        <v>300</v>
      </c>
      <c r="B6" s="182" t="s">
        <v>55</v>
      </c>
      <c r="C6" s="183"/>
      <c r="D6" s="184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6" customHeight="1" x14ac:dyDescent="0.25">
      <c r="A7" s="133" t="s">
        <v>371</v>
      </c>
      <c r="B7" s="197" t="s">
        <v>307</v>
      </c>
      <c r="C7" s="198"/>
      <c r="D7" s="199"/>
      <c r="E7" s="171">
        <v>210</v>
      </c>
      <c r="F7" s="37">
        <v>2.9</v>
      </c>
      <c r="G7" s="37">
        <v>3</v>
      </c>
      <c r="H7" s="37">
        <v>4.7</v>
      </c>
      <c r="I7" s="37">
        <v>58</v>
      </c>
    </row>
    <row r="8" spans="1:9" ht="14.1" customHeight="1" x14ac:dyDescent="0.25">
      <c r="A8" s="2"/>
      <c r="B8" s="203" t="s">
        <v>8</v>
      </c>
      <c r="C8" s="203"/>
      <c r="D8" s="203"/>
      <c r="E8" s="2"/>
      <c r="F8" s="5">
        <f>SUM(F5:F7)</f>
        <v>21.4</v>
      </c>
      <c r="G8" s="5">
        <f>SUM(G5:G7)</f>
        <v>22.04</v>
      </c>
      <c r="H8" s="5">
        <f>SUM(H5:H7)</f>
        <v>48.540000000000006</v>
      </c>
      <c r="I8" s="5">
        <f>SUM(I5:I7)</f>
        <v>482.28</v>
      </c>
    </row>
    <row r="9" spans="1:9" ht="10.5" customHeight="1" x14ac:dyDescent="0.25">
      <c r="A9" s="2"/>
      <c r="B9" s="189"/>
      <c r="C9" s="189"/>
      <c r="D9" s="189"/>
      <c r="E9" s="3"/>
      <c r="F9" s="4"/>
      <c r="G9" s="4"/>
      <c r="H9" s="4"/>
      <c r="I9" s="4"/>
    </row>
    <row r="10" spans="1:9" ht="14.1" customHeight="1" x14ac:dyDescent="0.25">
      <c r="A10" s="2"/>
      <c r="B10" s="203" t="s">
        <v>10</v>
      </c>
      <c r="C10" s="203"/>
      <c r="D10" s="203"/>
      <c r="E10" s="2"/>
      <c r="F10" s="5">
        <f>SUM(F9:F9)</f>
        <v>0</v>
      </c>
      <c r="G10" s="5">
        <f>SUM(G9:G9)</f>
        <v>0</v>
      </c>
      <c r="H10" s="5">
        <f>SUM(H9:H9)</f>
        <v>0</v>
      </c>
      <c r="I10" s="5">
        <f>SUM(I9:I9)</f>
        <v>0</v>
      </c>
    </row>
    <row r="11" spans="1:9" ht="14.1" customHeight="1" x14ac:dyDescent="0.25">
      <c r="A11" s="2"/>
      <c r="B11" s="194" t="s">
        <v>11</v>
      </c>
      <c r="C11" s="195"/>
      <c r="D11" s="196"/>
      <c r="E11" s="2"/>
      <c r="F11" s="4"/>
      <c r="G11" s="4"/>
      <c r="H11" s="4"/>
      <c r="I11" s="4"/>
    </row>
    <row r="12" spans="1:9" ht="36" customHeight="1" x14ac:dyDescent="0.25">
      <c r="A12" s="133" t="s">
        <v>408</v>
      </c>
      <c r="B12" s="218" t="s">
        <v>409</v>
      </c>
      <c r="C12" s="219"/>
      <c r="D12" s="220"/>
      <c r="E12" s="174">
        <v>410</v>
      </c>
      <c r="F12" s="56">
        <v>3.39</v>
      </c>
      <c r="G12" s="56">
        <v>7.33</v>
      </c>
      <c r="H12" s="56">
        <v>14.96</v>
      </c>
      <c r="I12" s="56">
        <v>140.63999999999999</v>
      </c>
    </row>
    <row r="13" spans="1:9" ht="36" customHeight="1" x14ac:dyDescent="0.25">
      <c r="A13" s="133" t="s">
        <v>379</v>
      </c>
      <c r="B13" s="218" t="s">
        <v>220</v>
      </c>
      <c r="C13" s="219"/>
      <c r="D13" s="220"/>
      <c r="E13" s="2">
        <v>155</v>
      </c>
      <c r="F13" s="37">
        <v>6.05</v>
      </c>
      <c r="G13" s="37">
        <v>4.82</v>
      </c>
      <c r="H13" s="37">
        <v>38.78</v>
      </c>
      <c r="I13" s="37">
        <v>222.9</v>
      </c>
    </row>
    <row r="14" spans="1:9" ht="36" customHeight="1" x14ac:dyDescent="0.25">
      <c r="A14" s="133" t="s">
        <v>410</v>
      </c>
      <c r="B14" s="218" t="s">
        <v>411</v>
      </c>
      <c r="C14" s="219"/>
      <c r="D14" s="220"/>
      <c r="E14" s="2">
        <v>120</v>
      </c>
      <c r="F14" s="37">
        <v>17.04</v>
      </c>
      <c r="G14" s="37">
        <v>12.12</v>
      </c>
      <c r="H14" s="37">
        <v>5.18</v>
      </c>
      <c r="I14" s="37">
        <v>198.36</v>
      </c>
    </row>
    <row r="15" spans="1:9" ht="33.75" customHeight="1" x14ac:dyDescent="0.25">
      <c r="A15" s="133" t="s">
        <v>400</v>
      </c>
      <c r="B15" s="182" t="s">
        <v>382</v>
      </c>
      <c r="C15" s="183"/>
      <c r="D15" s="184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8.75" customHeight="1" x14ac:dyDescent="0.25">
      <c r="A16" s="2"/>
      <c r="B16" s="179" t="s">
        <v>13</v>
      </c>
      <c r="C16" s="180"/>
      <c r="D16" s="181"/>
      <c r="E16" s="2"/>
      <c r="F16" s="5">
        <f>SUM(F12:F15)</f>
        <v>27.119999999999997</v>
      </c>
      <c r="G16" s="5">
        <f>SUM(G12:G15)</f>
        <v>24.27</v>
      </c>
      <c r="H16" s="5">
        <f>SUM(H12:H15)</f>
        <v>95.6</v>
      </c>
      <c r="I16" s="5">
        <f>SUM(I12:I15)</f>
        <v>712</v>
      </c>
    </row>
    <row r="17" spans="1:9" ht="19.5" customHeight="1" x14ac:dyDescent="0.25">
      <c r="A17" s="2"/>
      <c r="B17" s="194" t="s">
        <v>14</v>
      </c>
      <c r="C17" s="195"/>
      <c r="D17" s="196"/>
      <c r="E17" s="2"/>
      <c r="F17" s="4"/>
      <c r="G17" s="4"/>
      <c r="H17" s="4"/>
      <c r="I17" s="4"/>
    </row>
    <row r="18" spans="1:9" ht="34.5" customHeight="1" x14ac:dyDescent="0.25">
      <c r="A18" s="133" t="s">
        <v>312</v>
      </c>
      <c r="B18" s="197" t="s">
        <v>118</v>
      </c>
      <c r="C18" s="198"/>
      <c r="D18" s="199"/>
      <c r="E18" s="169">
        <v>210</v>
      </c>
      <c r="F18" s="170">
        <v>5.6</v>
      </c>
      <c r="G18" s="57">
        <v>5</v>
      </c>
      <c r="H18" s="57">
        <v>18</v>
      </c>
      <c r="I18" s="57">
        <v>140</v>
      </c>
    </row>
    <row r="19" spans="1:9" ht="33" customHeight="1" x14ac:dyDescent="0.25">
      <c r="A19" s="133" t="s">
        <v>304</v>
      </c>
      <c r="B19" s="182" t="s">
        <v>135</v>
      </c>
      <c r="C19" s="183"/>
      <c r="D19" s="184"/>
      <c r="E19" s="2">
        <v>170</v>
      </c>
      <c r="F19" s="37">
        <v>0.6</v>
      </c>
      <c r="G19" s="37">
        <v>0.6</v>
      </c>
      <c r="H19" s="37">
        <v>14.7</v>
      </c>
      <c r="I19" s="37">
        <v>70.5</v>
      </c>
    </row>
    <row r="20" spans="1:9" ht="17.25" customHeight="1" x14ac:dyDescent="0.25">
      <c r="A20" s="2"/>
      <c r="B20" s="179" t="s">
        <v>15</v>
      </c>
      <c r="C20" s="180"/>
      <c r="D20" s="181"/>
      <c r="E20" s="2"/>
      <c r="F20" s="5">
        <f>SUM(F19+F18)</f>
        <v>6.1999999999999993</v>
      </c>
      <c r="G20" s="5">
        <f t="shared" ref="G20:I20" si="0">SUM(G19+G18)</f>
        <v>5.6</v>
      </c>
      <c r="H20" s="5">
        <f t="shared" si="0"/>
        <v>32.700000000000003</v>
      </c>
      <c r="I20" s="5">
        <f t="shared" si="0"/>
        <v>210.5</v>
      </c>
    </row>
    <row r="21" spans="1:9" ht="18.75" customHeight="1" x14ac:dyDescent="0.25">
      <c r="A21" s="2"/>
      <c r="B21" s="194" t="s">
        <v>16</v>
      </c>
      <c r="C21" s="195"/>
      <c r="D21" s="196"/>
      <c r="E21" s="2"/>
      <c r="F21" s="4"/>
      <c r="G21" s="4"/>
      <c r="H21" s="4"/>
      <c r="I21" s="4"/>
    </row>
    <row r="22" spans="1:9" ht="35.25" customHeight="1" x14ac:dyDescent="0.25">
      <c r="A22" s="133" t="s">
        <v>393</v>
      </c>
      <c r="B22" s="182" t="s">
        <v>394</v>
      </c>
      <c r="C22" s="183"/>
      <c r="D22" s="184"/>
      <c r="E22" s="2">
        <v>195</v>
      </c>
      <c r="F22" s="37">
        <v>4.4000000000000004</v>
      </c>
      <c r="G22" s="37">
        <v>6.04</v>
      </c>
      <c r="H22" s="37">
        <v>28.08</v>
      </c>
      <c r="I22" s="37">
        <v>184.2</v>
      </c>
    </row>
    <row r="23" spans="1:9" ht="33" customHeight="1" x14ac:dyDescent="0.25">
      <c r="A23" s="133" t="s">
        <v>330</v>
      </c>
      <c r="B23" s="182" t="s">
        <v>404</v>
      </c>
      <c r="C23" s="183"/>
      <c r="D23" s="184"/>
      <c r="E23" s="136">
        <v>105</v>
      </c>
      <c r="F23" s="56">
        <v>15.06</v>
      </c>
      <c r="G23" s="56">
        <v>2.71</v>
      </c>
      <c r="H23" s="56">
        <v>10.3</v>
      </c>
      <c r="I23" s="56">
        <v>166.54</v>
      </c>
    </row>
    <row r="24" spans="1:9" ht="33.75" customHeight="1" x14ac:dyDescent="0.25">
      <c r="A24" s="157"/>
      <c r="B24" s="226"/>
      <c r="C24" s="227"/>
      <c r="D24" s="228"/>
      <c r="E24" s="54"/>
      <c r="F24" s="164"/>
      <c r="G24" s="164"/>
      <c r="H24" s="164"/>
      <c r="I24" s="164"/>
    </row>
    <row r="25" spans="1:9" ht="34.5" customHeight="1" x14ac:dyDescent="0.25">
      <c r="A25" s="133" t="s">
        <v>291</v>
      </c>
      <c r="B25" s="182" t="s">
        <v>17</v>
      </c>
      <c r="C25" s="183"/>
      <c r="D25" s="184"/>
      <c r="E25" s="2">
        <v>210</v>
      </c>
      <c r="F25" s="55">
        <v>0</v>
      </c>
      <c r="G25" s="55">
        <v>0</v>
      </c>
      <c r="H25" s="55">
        <v>9.98</v>
      </c>
      <c r="I25" s="55">
        <v>39.9</v>
      </c>
    </row>
    <row r="26" spans="1:9" ht="18.75" customHeight="1" x14ac:dyDescent="0.25">
      <c r="A26" s="2"/>
      <c r="B26" s="179" t="s">
        <v>18</v>
      </c>
      <c r="C26" s="180"/>
      <c r="D26" s="181"/>
      <c r="E26" s="2"/>
      <c r="F26" s="5">
        <f>SUM(F22:F25)</f>
        <v>19.46</v>
      </c>
      <c r="G26" s="5">
        <f>SUM(G22:G25)</f>
        <v>8.75</v>
      </c>
      <c r="H26" s="5">
        <f>SUM(H22:H25)</f>
        <v>48.36</v>
      </c>
      <c r="I26" s="5">
        <f>SUM(I22:I25)</f>
        <v>390.64</v>
      </c>
    </row>
    <row r="27" spans="1:9" ht="14.1" customHeight="1" x14ac:dyDescent="0.25">
      <c r="A27" s="2"/>
      <c r="B27" s="186" t="s">
        <v>289</v>
      </c>
      <c r="C27" s="187"/>
      <c r="D27" s="188"/>
      <c r="E27" s="2"/>
      <c r="F27" s="4"/>
      <c r="G27" s="4"/>
      <c r="H27" s="4"/>
      <c r="I27" s="4"/>
    </row>
    <row r="28" spans="1:9" ht="18.75" customHeight="1" x14ac:dyDescent="0.25">
      <c r="A28" s="15" t="s">
        <v>74</v>
      </c>
      <c r="B28" s="204" t="s">
        <v>106</v>
      </c>
      <c r="C28" s="204"/>
      <c r="D28" s="204"/>
      <c r="E28" s="2">
        <v>100</v>
      </c>
      <c r="F28" s="37">
        <v>6.24</v>
      </c>
      <c r="G28" s="37">
        <v>0.66</v>
      </c>
      <c r="H28" s="37">
        <v>40.35</v>
      </c>
      <c r="I28" s="37">
        <v>192.7</v>
      </c>
    </row>
    <row r="29" spans="1:9" ht="16.5" customHeight="1" x14ac:dyDescent="0.25">
      <c r="A29" s="15">
        <v>12.3</v>
      </c>
      <c r="B29" s="182" t="s">
        <v>12</v>
      </c>
      <c r="C29" s="183"/>
      <c r="D29" s="184"/>
      <c r="E29" s="2">
        <v>100</v>
      </c>
      <c r="F29" s="37">
        <v>6.6</v>
      </c>
      <c r="G29" s="37">
        <v>1.2</v>
      </c>
      <c r="H29" s="37">
        <v>33.4</v>
      </c>
      <c r="I29" s="37">
        <v>174</v>
      </c>
    </row>
    <row r="30" spans="1:9" ht="18.75" customHeight="1" x14ac:dyDescent="0.25">
      <c r="A30" s="2"/>
      <c r="B30" s="179" t="s">
        <v>132</v>
      </c>
      <c r="C30" s="180"/>
      <c r="D30" s="181"/>
      <c r="E30" s="2"/>
      <c r="F30" s="5">
        <f>SUM(F28+F29)</f>
        <v>12.84</v>
      </c>
      <c r="G30" s="5">
        <f t="shared" ref="G30:I30" si="1">SUM(G28+G29)</f>
        <v>1.8599999999999999</v>
      </c>
      <c r="H30" s="5">
        <f t="shared" si="1"/>
        <v>73.75</v>
      </c>
      <c r="I30" s="5">
        <f t="shared" si="1"/>
        <v>366.7</v>
      </c>
    </row>
    <row r="31" spans="1:9" ht="27" customHeight="1" x14ac:dyDescent="0.25">
      <c r="A31" s="2"/>
      <c r="B31" s="179" t="s">
        <v>20</v>
      </c>
      <c r="C31" s="180"/>
      <c r="D31" s="181"/>
      <c r="E31" s="2"/>
      <c r="F31" s="5">
        <f>F8+F10+F16+F20+F26+F30</f>
        <v>87.02000000000001</v>
      </c>
      <c r="G31" s="5">
        <f t="shared" ref="G31:I31" si="2">G8+G10+G16+G20+G26+G30</f>
        <v>62.52</v>
      </c>
      <c r="H31" s="5">
        <f t="shared" si="2"/>
        <v>298.95</v>
      </c>
      <c r="I31" s="5">
        <f t="shared" si="2"/>
        <v>2162.12</v>
      </c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:F1"/>
    <mergeCell ref="B11:D11"/>
    <mergeCell ref="B12:D12"/>
    <mergeCell ref="B18:D18"/>
    <mergeCell ref="B15:D15"/>
    <mergeCell ref="B16:D16"/>
    <mergeCell ref="B17:D17"/>
    <mergeCell ref="B13:D13"/>
    <mergeCell ref="B14:D14"/>
    <mergeCell ref="B24:D24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9:D9"/>
    <mergeCell ref="B10:D10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Roman,полужирный"&amp;14 МЕНЮ                  ОВД             &amp;12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zoomScaleNormal="100" workbookViewId="0">
      <selection activeCell="B1" sqref="B1:F1"/>
    </sheetView>
  </sheetViews>
  <sheetFormatPr defaultColWidth="9.140625" defaultRowHeight="15" x14ac:dyDescent="0.25"/>
  <cols>
    <col min="1" max="1" width="20.28515625" customWidth="1"/>
    <col min="4" max="4" width="7.85546875" customWidth="1"/>
    <col min="5" max="7" width="8.85546875" customWidth="1"/>
    <col min="8" max="8" width="9.7109375" customWidth="1"/>
    <col min="9" max="9" width="9.28515625" customWidth="1"/>
  </cols>
  <sheetData>
    <row r="1" spans="1:9" ht="18.75" x14ac:dyDescent="0.3">
      <c r="A1" s="163" t="s">
        <v>368</v>
      </c>
      <c r="B1" s="210"/>
      <c r="C1" s="210"/>
      <c r="D1" s="210"/>
      <c r="E1" s="210"/>
      <c r="F1" s="210"/>
      <c r="G1" s="212" t="s">
        <v>210</v>
      </c>
      <c r="H1" s="212"/>
      <c r="I1" s="212"/>
    </row>
    <row r="2" spans="1:9" ht="15" customHeight="1" x14ac:dyDescent="0.25">
      <c r="A2" s="213" t="s">
        <v>288</v>
      </c>
      <c r="B2" s="209" t="s">
        <v>2</v>
      </c>
      <c r="C2" s="209"/>
      <c r="D2" s="209"/>
      <c r="E2" s="209" t="s">
        <v>3</v>
      </c>
      <c r="F2" s="209" t="s">
        <v>4</v>
      </c>
      <c r="G2" s="209" t="s">
        <v>5</v>
      </c>
      <c r="H2" s="209" t="s">
        <v>6</v>
      </c>
      <c r="I2" s="209" t="s">
        <v>7</v>
      </c>
    </row>
    <row r="3" spans="1:9" x14ac:dyDescent="0.25">
      <c r="A3" s="213"/>
      <c r="B3" s="209"/>
      <c r="C3" s="209"/>
      <c r="D3" s="209"/>
      <c r="E3" s="209"/>
      <c r="F3" s="209"/>
      <c r="G3" s="209"/>
      <c r="H3" s="209"/>
      <c r="I3" s="209"/>
    </row>
    <row r="4" spans="1:9" ht="14.25" customHeight="1" x14ac:dyDescent="0.25">
      <c r="A4" s="125"/>
      <c r="B4" s="194" t="s">
        <v>9</v>
      </c>
      <c r="C4" s="195"/>
      <c r="D4" s="196"/>
      <c r="E4" s="125"/>
      <c r="F4" s="125"/>
      <c r="G4" s="125"/>
      <c r="H4" s="125"/>
      <c r="I4" s="125"/>
    </row>
    <row r="5" spans="1:9" ht="39.75" customHeight="1" x14ac:dyDescent="0.25">
      <c r="A5" s="133" t="s">
        <v>332</v>
      </c>
      <c r="B5" s="204" t="s">
        <v>387</v>
      </c>
      <c r="C5" s="204"/>
      <c r="D5" s="204"/>
      <c r="E5" s="165">
        <v>205</v>
      </c>
      <c r="F5" s="37">
        <v>11</v>
      </c>
      <c r="G5" s="37">
        <v>10.54</v>
      </c>
      <c r="H5" s="37">
        <v>39.950000000000003</v>
      </c>
      <c r="I5" s="37">
        <v>299.47000000000003</v>
      </c>
    </row>
    <row r="6" spans="1:9" ht="40.5" customHeight="1" x14ac:dyDescent="0.25">
      <c r="A6" s="133" t="s">
        <v>300</v>
      </c>
      <c r="B6" s="182" t="s">
        <v>55</v>
      </c>
      <c r="C6" s="183"/>
      <c r="D6" s="184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42" customHeight="1" x14ac:dyDescent="0.25">
      <c r="A7" s="133" t="s">
        <v>291</v>
      </c>
      <c r="B7" s="182" t="s">
        <v>17</v>
      </c>
      <c r="C7" s="183"/>
      <c r="D7" s="184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203" t="s">
        <v>8</v>
      </c>
      <c r="C8" s="203"/>
      <c r="D8" s="203"/>
      <c r="E8" s="2"/>
      <c r="F8" s="5">
        <f>SUM(F5:F7)</f>
        <v>16.8</v>
      </c>
      <c r="G8" s="5">
        <f>SUM(G5:G7)</f>
        <v>17.91</v>
      </c>
      <c r="H8" s="5">
        <f>SUM(H5:H7)</f>
        <v>49.930000000000007</v>
      </c>
      <c r="I8" s="5">
        <f>SUM(I5:I7)</f>
        <v>430.37</v>
      </c>
    </row>
    <row r="9" spans="1:9" ht="9.75" customHeight="1" x14ac:dyDescent="0.25">
      <c r="A9" s="2"/>
      <c r="B9" s="200"/>
      <c r="C9" s="201"/>
      <c r="D9" s="202"/>
      <c r="E9" s="3"/>
      <c r="F9" s="4"/>
      <c r="G9" s="4"/>
      <c r="H9" s="4"/>
      <c r="I9" s="37"/>
    </row>
    <row r="10" spans="1:9" ht="14.1" customHeight="1" x14ac:dyDescent="0.25">
      <c r="A10" s="2"/>
      <c r="B10" s="203" t="s">
        <v>10</v>
      </c>
      <c r="C10" s="203"/>
      <c r="D10" s="203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4.1" customHeight="1" x14ac:dyDescent="0.25">
      <c r="A11" s="2"/>
      <c r="B11" s="194" t="s">
        <v>11</v>
      </c>
      <c r="C11" s="195"/>
      <c r="D11" s="196"/>
      <c r="E11" s="2"/>
      <c r="F11" s="4"/>
      <c r="G11" s="4"/>
      <c r="H11" s="4"/>
      <c r="I11" s="4"/>
    </row>
    <row r="12" spans="1:9" ht="45" customHeight="1" x14ac:dyDescent="0.25">
      <c r="A12" s="133" t="s">
        <v>381</v>
      </c>
      <c r="B12" s="211" t="s">
        <v>299</v>
      </c>
      <c r="C12" s="211"/>
      <c r="D12" s="211"/>
      <c r="E12" s="2">
        <v>510</v>
      </c>
      <c r="F12" s="37">
        <v>4.22</v>
      </c>
      <c r="G12" s="37">
        <v>7.38</v>
      </c>
      <c r="H12" s="37">
        <v>21.38</v>
      </c>
      <c r="I12" s="37">
        <v>169.26</v>
      </c>
    </row>
    <row r="13" spans="1:9" ht="46.5" customHeight="1" thickBot="1" x14ac:dyDescent="0.3">
      <c r="A13" s="133" t="s">
        <v>334</v>
      </c>
      <c r="B13" s="182" t="s">
        <v>333</v>
      </c>
      <c r="C13" s="183"/>
      <c r="D13" s="184"/>
      <c r="E13" s="61">
        <v>240</v>
      </c>
      <c r="F13" s="61">
        <v>22.85</v>
      </c>
      <c r="G13" s="61">
        <v>24.95</v>
      </c>
      <c r="H13" s="61">
        <v>28.75</v>
      </c>
      <c r="I13" s="38">
        <v>432.13</v>
      </c>
    </row>
    <row r="14" spans="1:9" ht="45" customHeight="1" x14ac:dyDescent="0.25">
      <c r="A14" s="133" t="s">
        <v>400</v>
      </c>
      <c r="B14" s="182" t="s">
        <v>382</v>
      </c>
      <c r="C14" s="183"/>
      <c r="D14" s="184"/>
      <c r="E14" s="2">
        <v>200</v>
      </c>
      <c r="F14" s="37">
        <v>0.64</v>
      </c>
      <c r="G14" s="37">
        <v>0</v>
      </c>
      <c r="H14" s="37">
        <v>36.68</v>
      </c>
      <c r="I14" s="37">
        <v>150.1</v>
      </c>
    </row>
    <row r="15" spans="1:9" ht="16.5" customHeight="1" x14ac:dyDescent="0.25">
      <c r="A15" s="2"/>
      <c r="B15" s="179" t="s">
        <v>13</v>
      </c>
      <c r="C15" s="180"/>
      <c r="D15" s="181"/>
      <c r="E15" s="2"/>
      <c r="F15" s="5">
        <f>SUM(F12:F14)</f>
        <v>27.71</v>
      </c>
      <c r="G15" s="5">
        <f>SUM(G12:G14)</f>
        <v>32.33</v>
      </c>
      <c r="H15" s="5">
        <f>SUM(H12:H14)</f>
        <v>86.81</v>
      </c>
      <c r="I15" s="5">
        <f>SUM(I12:I14)</f>
        <v>751.49</v>
      </c>
    </row>
    <row r="16" spans="1:9" ht="14.1" customHeight="1" x14ac:dyDescent="0.25">
      <c r="A16" s="2"/>
      <c r="B16" s="194" t="s">
        <v>14</v>
      </c>
      <c r="C16" s="195"/>
      <c r="D16" s="196"/>
      <c r="E16" s="2"/>
      <c r="F16" s="4"/>
      <c r="G16" s="4"/>
      <c r="H16" s="4"/>
      <c r="I16" s="4"/>
    </row>
    <row r="17" spans="1:9" ht="37.5" customHeight="1" x14ac:dyDescent="0.25">
      <c r="A17" s="133" t="s">
        <v>316</v>
      </c>
      <c r="B17" s="182" t="s">
        <v>392</v>
      </c>
      <c r="C17" s="183"/>
      <c r="D17" s="184"/>
      <c r="E17" s="2">
        <v>230</v>
      </c>
      <c r="F17" s="37">
        <v>0</v>
      </c>
      <c r="G17" s="37">
        <v>0</v>
      </c>
      <c r="H17" s="37">
        <v>23</v>
      </c>
      <c r="I17" s="37">
        <v>46</v>
      </c>
    </row>
    <row r="18" spans="1:9" ht="39.75" customHeight="1" x14ac:dyDescent="0.25">
      <c r="A18" s="133" t="s">
        <v>303</v>
      </c>
      <c r="B18" s="205" t="s">
        <v>131</v>
      </c>
      <c r="C18" s="206"/>
      <c r="D18" s="207"/>
      <c r="E18" s="2" t="s">
        <v>302</v>
      </c>
      <c r="F18" s="37">
        <v>0.6</v>
      </c>
      <c r="G18" s="37">
        <v>0.45</v>
      </c>
      <c r="H18" s="37">
        <v>15.45</v>
      </c>
      <c r="I18" s="37">
        <v>70.5</v>
      </c>
    </row>
    <row r="19" spans="1:9" ht="19.5" customHeight="1" x14ac:dyDescent="0.25">
      <c r="A19" s="2"/>
      <c r="B19" s="179" t="s">
        <v>15</v>
      </c>
      <c r="C19" s="180"/>
      <c r="D19" s="181"/>
      <c r="E19" s="2"/>
      <c r="F19" s="5">
        <f>SUM(F18+F17)</f>
        <v>0.6</v>
      </c>
      <c r="G19" s="5">
        <f t="shared" ref="G19:I19" si="0">SUM(G18+G17)</f>
        <v>0.45</v>
      </c>
      <c r="H19" s="5">
        <f t="shared" si="0"/>
        <v>38.450000000000003</v>
      </c>
      <c r="I19" s="5">
        <f t="shared" si="0"/>
        <v>116.5</v>
      </c>
    </row>
    <row r="20" spans="1:9" ht="14.1" customHeight="1" x14ac:dyDescent="0.25">
      <c r="A20" s="2"/>
      <c r="B20" s="194" t="s">
        <v>16</v>
      </c>
      <c r="C20" s="195"/>
      <c r="D20" s="196"/>
      <c r="E20" s="2"/>
      <c r="F20" s="4"/>
      <c r="G20" s="4"/>
      <c r="H20" s="4"/>
      <c r="I20" s="4"/>
    </row>
    <row r="21" spans="1:9" ht="43.5" customHeight="1" x14ac:dyDescent="0.25">
      <c r="A21" s="133" t="s">
        <v>335</v>
      </c>
      <c r="B21" s="182" t="s">
        <v>336</v>
      </c>
      <c r="C21" s="183"/>
      <c r="D21" s="183"/>
      <c r="E21" s="67">
        <v>220</v>
      </c>
      <c r="F21" s="67">
        <v>6.6</v>
      </c>
      <c r="G21" s="67">
        <v>8.8000000000000007</v>
      </c>
      <c r="H21" s="67">
        <v>56.09</v>
      </c>
      <c r="I21" s="67">
        <v>320.95</v>
      </c>
    </row>
    <row r="22" spans="1:9" ht="43.5" customHeight="1" x14ac:dyDescent="0.25">
      <c r="A22" s="133" t="s">
        <v>352</v>
      </c>
      <c r="B22" s="197" t="s">
        <v>373</v>
      </c>
      <c r="C22" s="198"/>
      <c r="D22" s="198"/>
      <c r="E22" s="66">
        <v>110</v>
      </c>
      <c r="F22" s="66">
        <v>17.95</v>
      </c>
      <c r="G22" s="66">
        <v>12.27</v>
      </c>
      <c r="H22" s="66">
        <v>23.22</v>
      </c>
      <c r="I22" s="66">
        <v>276.64999999999998</v>
      </c>
    </row>
    <row r="23" spans="1:9" ht="39" customHeight="1" x14ac:dyDescent="0.25">
      <c r="A23" s="133" t="s">
        <v>291</v>
      </c>
      <c r="B23" s="182" t="s">
        <v>17</v>
      </c>
      <c r="C23" s="183"/>
      <c r="D23" s="184"/>
      <c r="E23" s="2">
        <v>210</v>
      </c>
      <c r="F23" s="55">
        <v>0</v>
      </c>
      <c r="G23" s="55">
        <v>0</v>
      </c>
      <c r="H23" s="55">
        <v>9.98</v>
      </c>
      <c r="I23" s="55">
        <v>39.9</v>
      </c>
    </row>
    <row r="24" spans="1:9" ht="17.25" customHeight="1" x14ac:dyDescent="0.25">
      <c r="A24" s="2"/>
      <c r="B24" s="179" t="s">
        <v>18</v>
      </c>
      <c r="C24" s="180"/>
      <c r="D24" s="181"/>
      <c r="E24" s="2"/>
      <c r="F24" s="5">
        <f>SUM(F21:F23)</f>
        <v>24.549999999999997</v>
      </c>
      <c r="G24" s="5">
        <f>SUM(G21:G23)</f>
        <v>21.07</v>
      </c>
      <c r="H24" s="5">
        <f>SUM(H21:H23)</f>
        <v>89.29</v>
      </c>
      <c r="I24" s="5">
        <f>SUM(I21:I23)</f>
        <v>637.49999999999989</v>
      </c>
    </row>
    <row r="25" spans="1:9" ht="15.75" customHeight="1" x14ac:dyDescent="0.25">
      <c r="A25" s="15" t="s">
        <v>74</v>
      </c>
      <c r="B25" s="189" t="s">
        <v>106</v>
      </c>
      <c r="C25" s="189"/>
      <c r="D25" s="189"/>
      <c r="E25" s="2">
        <v>100</v>
      </c>
      <c r="F25" s="37">
        <v>7.6</v>
      </c>
      <c r="G25" s="37">
        <v>0.8</v>
      </c>
      <c r="H25" s="37">
        <v>49.2</v>
      </c>
      <c r="I25" s="37">
        <v>235</v>
      </c>
    </row>
    <row r="26" spans="1:9" ht="16.5" customHeight="1" x14ac:dyDescent="0.25">
      <c r="A26" s="15">
        <v>12.3</v>
      </c>
      <c r="B26" s="190" t="s">
        <v>12</v>
      </c>
      <c r="C26" s="191"/>
      <c r="D26" s="192"/>
      <c r="E26" s="2">
        <v>100</v>
      </c>
      <c r="F26" s="37">
        <v>6.6</v>
      </c>
      <c r="G26" s="37">
        <v>1.2</v>
      </c>
      <c r="H26" s="37">
        <v>33.4</v>
      </c>
      <c r="I26" s="37">
        <v>174</v>
      </c>
    </row>
    <row r="27" spans="1:9" ht="15" customHeight="1" x14ac:dyDescent="0.25">
      <c r="A27" s="2"/>
      <c r="B27" s="179" t="s">
        <v>132</v>
      </c>
      <c r="C27" s="180"/>
      <c r="D27" s="181"/>
      <c r="E27" s="2"/>
      <c r="F27" s="5">
        <f>SUM(F25+F26)</f>
        <v>14.2</v>
      </c>
      <c r="G27" s="5">
        <f t="shared" ref="G27:I27" si="1">SUM(G25+G26)</f>
        <v>2</v>
      </c>
      <c r="H27" s="5">
        <f t="shared" si="1"/>
        <v>82.6</v>
      </c>
      <c r="I27" s="5">
        <f t="shared" si="1"/>
        <v>409</v>
      </c>
    </row>
    <row r="28" spans="1:9" ht="16.5" customHeight="1" x14ac:dyDescent="0.25">
      <c r="A28" s="2"/>
      <c r="B28" s="179" t="s">
        <v>20</v>
      </c>
      <c r="C28" s="180"/>
      <c r="D28" s="181"/>
      <c r="E28" s="2"/>
      <c r="F28" s="5">
        <f>F8+F10+F15+F19+F24+F27</f>
        <v>83.86</v>
      </c>
      <c r="G28" s="5">
        <f>G8+G10+G15+G19+G24+G27</f>
        <v>73.759999999999991</v>
      </c>
      <c r="H28" s="5">
        <f>H8+H10+H15+H19+H24+H27</f>
        <v>347.08000000000004</v>
      </c>
      <c r="I28" s="5">
        <f>I8+I10+I15+I19+I24+I27</f>
        <v>2344.86</v>
      </c>
    </row>
    <row r="29" spans="1:9" x14ac:dyDescent="0.25">
      <c r="A29" s="1"/>
      <c r="B29" s="193"/>
      <c r="C29" s="193"/>
      <c r="D29" s="193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1:F1"/>
    <mergeCell ref="B6:D6"/>
    <mergeCell ref="B11:D11"/>
    <mergeCell ref="B12:D12"/>
    <mergeCell ref="B13:D13"/>
    <mergeCell ref="B23:D23"/>
    <mergeCell ref="B19:D19"/>
    <mergeCell ref="B17:D17"/>
    <mergeCell ref="B29:D29"/>
    <mergeCell ref="B7:D7"/>
    <mergeCell ref="B24:D24"/>
    <mergeCell ref="B25:D25"/>
    <mergeCell ref="B26:D26"/>
    <mergeCell ref="B27:D27"/>
    <mergeCell ref="B28:D28"/>
    <mergeCell ref="B18:D18"/>
    <mergeCell ref="B20:D20"/>
    <mergeCell ref="B21:D21"/>
    <mergeCell ref="B22:D22"/>
    <mergeCell ref="B14:D14"/>
    <mergeCell ref="B15:D15"/>
    <mergeCell ref="B16:D16"/>
    <mergeCell ref="B9:D9"/>
    <mergeCell ref="B10:D10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Roman,полужирный"&amp;14 МЕНЮ                   ОВД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topLeftCell="A7" zoomScaleNormal="100" workbookViewId="0">
      <selection activeCell="D19" sqref="D19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396</v>
      </c>
      <c r="B1" s="1"/>
      <c r="C1" s="1"/>
      <c r="D1" s="1"/>
      <c r="E1" s="212"/>
      <c r="F1" s="212"/>
    </row>
    <row r="2" spans="1:7" ht="15" customHeight="1" x14ac:dyDescent="0.25">
      <c r="A2" s="234" t="s">
        <v>27</v>
      </c>
      <c r="B2" s="234"/>
      <c r="C2" s="234"/>
      <c r="D2" s="234" t="s">
        <v>4</v>
      </c>
      <c r="E2" s="234" t="s">
        <v>5</v>
      </c>
      <c r="F2" s="234" t="s">
        <v>6</v>
      </c>
      <c r="G2" s="230" t="s">
        <v>28</v>
      </c>
    </row>
    <row r="3" spans="1:7" x14ac:dyDescent="0.25">
      <c r="A3" s="234"/>
      <c r="B3" s="234"/>
      <c r="C3" s="234"/>
      <c r="D3" s="234"/>
      <c r="E3" s="234"/>
      <c r="F3" s="234"/>
      <c r="G3" s="231"/>
    </row>
    <row r="4" spans="1:7" ht="25.5" customHeight="1" x14ac:dyDescent="0.25">
      <c r="A4" s="233" t="s">
        <v>0</v>
      </c>
      <c r="B4" s="233"/>
      <c r="C4" s="233"/>
      <c r="D4" s="6">
        <f>'понед-8'!F29</f>
        <v>93.09</v>
      </c>
      <c r="E4" s="6">
        <f>'понед-8'!G29</f>
        <v>68.760000000000005</v>
      </c>
      <c r="F4" s="6">
        <f>'понед-8'!H29</f>
        <v>326.40999999999997</v>
      </c>
      <c r="G4" s="6">
        <f>'понед-8'!I29</f>
        <v>2252.2999999999997</v>
      </c>
    </row>
    <row r="5" spans="1:7" ht="25.5" customHeight="1" x14ac:dyDescent="0.25">
      <c r="A5" s="233" t="s">
        <v>21</v>
      </c>
      <c r="B5" s="233"/>
      <c r="C5" s="233"/>
      <c r="D5" s="6">
        <f>вторник!F30</f>
        <v>85.309999999999988</v>
      </c>
      <c r="E5" s="6">
        <f>вторник!G30</f>
        <v>76.72</v>
      </c>
      <c r="F5" s="6">
        <f>вторник!H30</f>
        <v>282.44</v>
      </c>
      <c r="G5" s="6">
        <f>вторник!I30</f>
        <v>2172.4</v>
      </c>
    </row>
    <row r="6" spans="1:7" ht="25.5" customHeight="1" x14ac:dyDescent="0.25">
      <c r="A6" s="233" t="s">
        <v>22</v>
      </c>
      <c r="B6" s="233"/>
      <c r="C6" s="233"/>
      <c r="D6" s="6">
        <f>среда!F30</f>
        <v>107.44</v>
      </c>
      <c r="E6" s="6">
        <f>среда!G30</f>
        <v>79.589999999999989</v>
      </c>
      <c r="F6" s="6">
        <f>среда!H30</f>
        <v>311.60000000000002</v>
      </c>
      <c r="G6" s="6">
        <f>среда!I30</f>
        <v>2408.46</v>
      </c>
    </row>
    <row r="7" spans="1:7" ht="25.5" customHeight="1" x14ac:dyDescent="0.25">
      <c r="A7" s="233" t="s">
        <v>23</v>
      </c>
      <c r="B7" s="233"/>
      <c r="C7" s="233"/>
      <c r="D7" s="6">
        <f>четверг!F30</f>
        <v>92.300000000000011</v>
      </c>
      <c r="E7" s="6">
        <f>четверг!G30</f>
        <v>59.59</v>
      </c>
      <c r="F7" s="6">
        <f>четверг!H30</f>
        <v>313.64999999999998</v>
      </c>
      <c r="G7" s="6">
        <f>четверг!I30</f>
        <v>2127.67</v>
      </c>
    </row>
    <row r="8" spans="1:7" ht="25.5" customHeight="1" x14ac:dyDescent="0.25">
      <c r="A8" s="233" t="s">
        <v>26</v>
      </c>
      <c r="B8" s="233"/>
      <c r="C8" s="233"/>
      <c r="D8" s="6">
        <f>пятница!F30</f>
        <v>92.769999999999982</v>
      </c>
      <c r="E8" s="6">
        <f>пятница!G30</f>
        <v>80.2</v>
      </c>
      <c r="F8" s="6">
        <f>пятница!H30</f>
        <v>304.89</v>
      </c>
      <c r="G8" s="6">
        <f>пятница!I30</f>
        <v>2317.77</v>
      </c>
    </row>
    <row r="9" spans="1:7" ht="25.5" customHeight="1" x14ac:dyDescent="0.25">
      <c r="A9" s="233" t="s">
        <v>25</v>
      </c>
      <c r="B9" s="233"/>
      <c r="C9" s="233"/>
      <c r="D9" s="6">
        <f>суббота!F31</f>
        <v>87.02000000000001</v>
      </c>
      <c r="E9" s="6">
        <f>суббота!G31</f>
        <v>62.52</v>
      </c>
      <c r="F9" s="6">
        <f>суббота!H31</f>
        <v>298.95</v>
      </c>
      <c r="G9" s="6">
        <f>суббота!I31</f>
        <v>2162.12</v>
      </c>
    </row>
    <row r="10" spans="1:7" ht="25.5" customHeight="1" x14ac:dyDescent="0.25">
      <c r="A10" s="233" t="s">
        <v>24</v>
      </c>
      <c r="B10" s="233"/>
      <c r="C10" s="233"/>
      <c r="D10" s="6">
        <f>воскресенье!F28</f>
        <v>83.86</v>
      </c>
      <c r="E10" s="6">
        <f>воскресенье!G28</f>
        <v>73.759999999999991</v>
      </c>
      <c r="F10" s="6">
        <f>воскресенье!H28</f>
        <v>347.08000000000004</v>
      </c>
      <c r="G10" s="6">
        <f>воскресенье!I28</f>
        <v>2344.86</v>
      </c>
    </row>
    <row r="11" spans="1:7" ht="25.5" customHeight="1" x14ac:dyDescent="0.25">
      <c r="A11" s="232" t="s">
        <v>29</v>
      </c>
      <c r="B11" s="232"/>
      <c r="C11" s="232"/>
      <c r="D11" s="7">
        <f>SUM(D4:D10)</f>
        <v>641.79</v>
      </c>
      <c r="E11" s="7">
        <f t="shared" ref="E11:G11" si="0">SUM(E4:E10)</f>
        <v>501.13999999999993</v>
      </c>
      <c r="F11" s="7">
        <f t="shared" si="0"/>
        <v>2185.02</v>
      </c>
      <c r="G11" s="7">
        <f t="shared" si="0"/>
        <v>15785.580000000002</v>
      </c>
    </row>
    <row r="12" spans="1:7" x14ac:dyDescent="0.25">
      <c r="A12" s="193"/>
      <c r="B12" s="193"/>
      <c r="C12" s="193"/>
      <c r="D12" s="1"/>
      <c r="E12" s="1"/>
      <c r="F12" s="1"/>
      <c r="G12" s="1"/>
    </row>
    <row r="13" spans="1:7" x14ac:dyDescent="0.25">
      <c r="A13" s="68" t="s">
        <v>149</v>
      </c>
      <c r="B13" s="68"/>
      <c r="C13" s="68"/>
      <c r="D13" s="68"/>
      <c r="E13" s="68"/>
      <c r="F13" s="68"/>
      <c r="G13" s="68"/>
    </row>
    <row r="14" spans="1:7" x14ac:dyDescent="0.25">
      <c r="A14" s="229" t="s">
        <v>150</v>
      </c>
      <c r="B14" s="229"/>
      <c r="C14" s="229"/>
      <c r="D14" s="229"/>
      <c r="E14" s="229"/>
      <c r="F14" s="229"/>
      <c r="G14" s="229"/>
    </row>
    <row r="15" spans="1:7" x14ac:dyDescent="0.25">
      <c r="A15" s="229" t="s">
        <v>402</v>
      </c>
      <c r="B15" s="229"/>
      <c r="C15" s="229"/>
      <c r="D15" s="229"/>
      <c r="E15" s="229"/>
      <c r="F15" s="229"/>
      <c r="G15" s="229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E1:F1"/>
    <mergeCell ref="A2:C3"/>
    <mergeCell ref="D2:D3"/>
    <mergeCell ref="E2:E3"/>
    <mergeCell ref="F2:F3"/>
    <mergeCell ref="A15:G15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(ОВД) с СБКС (9г)         8 - 14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" workbookViewId="0">
      <selection activeCell="Q24" sqref="Q24"/>
    </sheetView>
  </sheetViews>
  <sheetFormatPr defaultRowHeight="15" x14ac:dyDescent="0.25"/>
  <cols>
    <col min="1" max="1" width="3.28515625" customWidth="1"/>
    <col min="3" max="3" width="9.140625" customWidth="1"/>
    <col min="4" max="4" width="5.42578125" customWidth="1"/>
    <col min="5" max="5" width="5" customWidth="1"/>
    <col min="6" max="7" width="5.28515625" customWidth="1"/>
    <col min="8" max="8" width="5" customWidth="1"/>
    <col min="9" max="9" width="5.42578125" customWidth="1"/>
    <col min="10" max="10" width="5" customWidth="1"/>
    <col min="11" max="11" width="5.42578125" customWidth="1"/>
    <col min="12" max="12" width="6.42578125" customWidth="1"/>
    <col min="13" max="13" width="6.7109375" customWidth="1"/>
    <col min="14" max="14" width="3.7109375" customWidth="1"/>
    <col min="15" max="15" width="6.140625" customWidth="1"/>
    <col min="16" max="16" width="5.7109375" customWidth="1"/>
  </cols>
  <sheetData>
    <row r="1" spans="1:16" ht="0.75" customHeight="1" x14ac:dyDescent="0.25"/>
    <row r="2" spans="1:16" x14ac:dyDescent="0.25">
      <c r="A2" s="235" t="s">
        <v>285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6" x14ac:dyDescent="0.25">
      <c r="A3" s="236" t="s">
        <v>286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6" x14ac:dyDescent="0.2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6" x14ac:dyDescent="0.25">
      <c r="A5" s="237" t="s">
        <v>33</v>
      </c>
      <c r="B5" s="238" t="s">
        <v>34</v>
      </c>
      <c r="C5" s="238"/>
      <c r="D5" s="239" t="s">
        <v>35</v>
      </c>
      <c r="E5" s="240" t="s">
        <v>247</v>
      </c>
      <c r="F5" s="240" t="s">
        <v>248</v>
      </c>
      <c r="G5" s="240" t="s">
        <v>249</v>
      </c>
      <c r="H5" s="240" t="s">
        <v>250</v>
      </c>
      <c r="I5" s="240" t="s">
        <v>251</v>
      </c>
      <c r="J5" s="240" t="s">
        <v>252</v>
      </c>
      <c r="K5" s="240" t="s">
        <v>253</v>
      </c>
      <c r="L5" s="239" t="s">
        <v>36</v>
      </c>
      <c r="M5" s="242" t="s">
        <v>78</v>
      </c>
      <c r="N5" s="241"/>
      <c r="O5" s="241" t="s">
        <v>254</v>
      </c>
    </row>
    <row r="6" spans="1:16" ht="12" customHeight="1" x14ac:dyDescent="0.25">
      <c r="A6" s="237"/>
      <c r="B6" s="238"/>
      <c r="C6" s="238"/>
      <c r="D6" s="239"/>
      <c r="E6" s="240"/>
      <c r="F6" s="240"/>
      <c r="G6" s="240"/>
      <c r="H6" s="240"/>
      <c r="I6" s="240"/>
      <c r="J6" s="240"/>
      <c r="K6" s="240"/>
      <c r="L6" s="239"/>
      <c r="M6" s="243"/>
      <c r="N6" s="241"/>
      <c r="O6" s="241"/>
    </row>
    <row r="7" spans="1:16" ht="1.5" hidden="1" customHeight="1" x14ac:dyDescent="0.25">
      <c r="A7" s="237"/>
      <c r="B7" s="238"/>
      <c r="C7" s="238"/>
      <c r="D7" s="239"/>
      <c r="E7" s="240"/>
      <c r="F7" s="240"/>
      <c r="G7" s="240"/>
      <c r="H7" s="240"/>
      <c r="I7" s="240"/>
      <c r="J7" s="240"/>
      <c r="K7" s="240"/>
      <c r="L7" s="239"/>
      <c r="M7" s="244"/>
      <c r="N7" s="241"/>
      <c r="O7" s="241"/>
    </row>
    <row r="8" spans="1:16" ht="13.5" customHeight="1" x14ac:dyDescent="0.25">
      <c r="A8" s="9">
        <v>1</v>
      </c>
      <c r="B8" s="245" t="s">
        <v>12</v>
      </c>
      <c r="C8" s="245"/>
      <c r="D8" s="12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16">
        <f>SUM(E8:K8)</f>
        <v>700</v>
      </c>
      <c r="M8" s="10">
        <f>L8-O8</f>
        <v>0</v>
      </c>
      <c r="N8" s="10"/>
      <c r="O8" s="10">
        <v>700</v>
      </c>
    </row>
    <row r="9" spans="1:16" ht="12" customHeight="1" x14ac:dyDescent="0.25">
      <c r="A9" s="9">
        <v>2</v>
      </c>
      <c r="B9" s="245" t="s">
        <v>37</v>
      </c>
      <c r="C9" s="245"/>
      <c r="D9" s="12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16">
        <f>SUM(E9:K9)</f>
        <v>700</v>
      </c>
      <c r="M9" s="10">
        <f t="shared" ref="M9:M10" si="0">L9-O9</f>
        <v>0</v>
      </c>
      <c r="N9" s="10"/>
      <c r="O9" s="10">
        <v>700</v>
      </c>
    </row>
    <row r="10" spans="1:16" ht="11.25" customHeight="1" x14ac:dyDescent="0.25">
      <c r="A10" s="9">
        <v>3</v>
      </c>
      <c r="B10" s="245" t="s">
        <v>38</v>
      </c>
      <c r="C10" s="245"/>
      <c r="D10" s="12">
        <v>4</v>
      </c>
      <c r="E10" s="44">
        <v>6</v>
      </c>
      <c r="F10" s="44">
        <v>8</v>
      </c>
      <c r="G10" s="44">
        <v>0</v>
      </c>
      <c r="H10" s="44"/>
      <c r="I10" s="44">
        <v>5</v>
      </c>
      <c r="J10" s="44">
        <v>4</v>
      </c>
      <c r="K10" s="49">
        <v>5</v>
      </c>
      <c r="L10" s="16">
        <f>SUM(E10:K10)</f>
        <v>28</v>
      </c>
      <c r="M10" s="10">
        <f t="shared" si="0"/>
        <v>0</v>
      </c>
      <c r="N10" s="10"/>
      <c r="O10" s="10">
        <v>28</v>
      </c>
    </row>
    <row r="11" spans="1:16" ht="13.5" customHeight="1" x14ac:dyDescent="0.25">
      <c r="A11" s="9">
        <v>4</v>
      </c>
      <c r="B11" s="245" t="s">
        <v>39</v>
      </c>
      <c r="C11" s="245"/>
      <c r="D11" s="12">
        <v>80</v>
      </c>
      <c r="E11" s="44"/>
      <c r="F11" s="44"/>
      <c r="G11" s="44"/>
      <c r="H11" s="44"/>
      <c r="I11" s="44"/>
      <c r="J11" s="44"/>
      <c r="K11" s="49"/>
      <c r="L11" s="16"/>
      <c r="M11" s="10">
        <f>(L12+L13+L14+L15+L16+L17+L18+L19)-O11</f>
        <v>1</v>
      </c>
      <c r="N11" s="10"/>
      <c r="O11" s="10">
        <v>560</v>
      </c>
    </row>
    <row r="12" spans="1:16" ht="13.5" customHeight="1" x14ac:dyDescent="0.25">
      <c r="A12" s="9">
        <v>5</v>
      </c>
      <c r="B12" s="245" t="s">
        <v>40</v>
      </c>
      <c r="C12" s="245"/>
      <c r="D12" s="12">
        <v>15</v>
      </c>
      <c r="E12" s="44"/>
      <c r="F12" s="44"/>
      <c r="G12" s="44"/>
      <c r="H12" s="44"/>
      <c r="I12" s="44">
        <v>71</v>
      </c>
      <c r="J12" s="44">
        <v>50</v>
      </c>
      <c r="K12" s="49"/>
      <c r="L12" s="16">
        <f t="shared" ref="L12:L36" si="1">SUM(E12:K12)</f>
        <v>121</v>
      </c>
      <c r="M12" s="10"/>
      <c r="N12" s="10"/>
      <c r="O12" s="10">
        <v>105</v>
      </c>
      <c r="P12">
        <f>L12+L13+L14+L15+L16+L17+L18+L19</f>
        <v>561</v>
      </c>
    </row>
    <row r="13" spans="1:16" x14ac:dyDescent="0.25">
      <c r="A13" s="9">
        <v>6</v>
      </c>
      <c r="B13" s="245" t="s">
        <v>128</v>
      </c>
      <c r="C13" s="245"/>
      <c r="D13" s="12">
        <v>8</v>
      </c>
      <c r="E13" s="44"/>
      <c r="F13" s="44"/>
      <c r="G13" s="44"/>
      <c r="H13" s="44"/>
      <c r="I13" s="44"/>
      <c r="J13" s="44"/>
      <c r="K13" s="49">
        <v>55</v>
      </c>
      <c r="L13" s="16">
        <f t="shared" si="1"/>
        <v>55</v>
      </c>
      <c r="M13" s="10"/>
      <c r="N13" s="10"/>
      <c r="O13" s="10">
        <v>56</v>
      </c>
    </row>
    <row r="14" spans="1:16" ht="13.5" customHeight="1" x14ac:dyDescent="0.25">
      <c r="A14" s="9">
        <v>7</v>
      </c>
      <c r="B14" s="245" t="s">
        <v>41</v>
      </c>
      <c r="C14" s="245"/>
      <c r="D14" s="12">
        <v>10</v>
      </c>
      <c r="E14" s="44"/>
      <c r="F14" s="44"/>
      <c r="G14" s="44"/>
      <c r="H14" s="44">
        <v>61</v>
      </c>
      <c r="I14" s="44"/>
      <c r="J14" s="44"/>
      <c r="K14" s="49"/>
      <c r="L14" s="16">
        <f t="shared" si="1"/>
        <v>61</v>
      </c>
      <c r="M14" s="10"/>
      <c r="N14" s="10"/>
      <c r="O14" s="10">
        <v>70</v>
      </c>
    </row>
    <row r="15" spans="1:16" ht="13.5" customHeight="1" x14ac:dyDescent="0.25">
      <c r="A15" s="9">
        <v>8</v>
      </c>
      <c r="B15" s="245" t="s">
        <v>42</v>
      </c>
      <c r="C15" s="245"/>
      <c r="D15" s="12">
        <v>14</v>
      </c>
      <c r="E15" s="44">
        <v>50</v>
      </c>
      <c r="F15" s="44"/>
      <c r="G15" s="44"/>
      <c r="H15" s="44">
        <v>50</v>
      </c>
      <c r="I15" s="44"/>
      <c r="J15" s="44"/>
      <c r="K15" s="49"/>
      <c r="L15" s="16">
        <f t="shared" si="1"/>
        <v>100</v>
      </c>
      <c r="M15" s="10"/>
      <c r="N15" s="10"/>
      <c r="O15" s="10">
        <v>98</v>
      </c>
    </row>
    <row r="16" spans="1:16" x14ac:dyDescent="0.25">
      <c r="A16" s="9">
        <v>9</v>
      </c>
      <c r="B16" s="245" t="s">
        <v>43</v>
      </c>
      <c r="C16" s="245"/>
      <c r="D16" s="12">
        <v>14</v>
      </c>
      <c r="E16" s="44"/>
      <c r="F16" s="44">
        <v>40</v>
      </c>
      <c r="G16" s="44"/>
      <c r="H16" s="44">
        <v>8</v>
      </c>
      <c r="I16" s="44">
        <v>40</v>
      </c>
      <c r="J16" s="44"/>
      <c r="K16" s="49">
        <v>6</v>
      </c>
      <c r="L16" s="16">
        <f t="shared" si="1"/>
        <v>94</v>
      </c>
      <c r="M16" s="10"/>
      <c r="N16" s="10"/>
      <c r="O16" s="10">
        <v>98</v>
      </c>
    </row>
    <row r="17" spans="1:15" ht="14.25" customHeight="1" x14ac:dyDescent="0.25">
      <c r="A17" s="9">
        <v>10</v>
      </c>
      <c r="B17" s="245" t="s">
        <v>44</v>
      </c>
      <c r="C17" s="245"/>
      <c r="D17" s="12">
        <v>7</v>
      </c>
      <c r="E17" s="44"/>
      <c r="F17" s="44"/>
      <c r="G17" s="44">
        <v>50</v>
      </c>
      <c r="H17" s="44"/>
      <c r="I17" s="44"/>
      <c r="J17" s="44"/>
      <c r="K17" s="49"/>
      <c r="L17" s="16">
        <f t="shared" si="1"/>
        <v>50</v>
      </c>
      <c r="M17" s="10"/>
      <c r="N17" s="10"/>
      <c r="O17" s="10">
        <v>49</v>
      </c>
    </row>
    <row r="18" spans="1:15" ht="14.25" customHeight="1" x14ac:dyDescent="0.25">
      <c r="A18" s="9">
        <v>11</v>
      </c>
      <c r="B18" s="245" t="s">
        <v>45</v>
      </c>
      <c r="C18" s="245"/>
      <c r="D18" s="12">
        <v>4</v>
      </c>
      <c r="E18" s="44">
        <v>20</v>
      </c>
      <c r="F18" s="44"/>
      <c r="G18" s="44"/>
      <c r="H18" s="44"/>
      <c r="I18" s="44">
        <v>20</v>
      </c>
      <c r="J18" s="44"/>
      <c r="K18" s="49"/>
      <c r="L18" s="16">
        <f t="shared" si="1"/>
        <v>40</v>
      </c>
      <c r="M18" s="10"/>
      <c r="N18" s="10"/>
      <c r="O18" s="10">
        <v>28</v>
      </c>
    </row>
    <row r="19" spans="1:15" ht="14.25" customHeight="1" x14ac:dyDescent="0.25">
      <c r="A19" s="9">
        <v>12</v>
      </c>
      <c r="B19" s="245" t="s">
        <v>46</v>
      </c>
      <c r="C19" s="245"/>
      <c r="D19" s="12">
        <v>8</v>
      </c>
      <c r="E19" s="44"/>
      <c r="F19" s="44"/>
      <c r="G19" s="44"/>
      <c r="H19" s="44"/>
      <c r="I19" s="44"/>
      <c r="J19" s="44"/>
      <c r="K19" s="49">
        <v>40</v>
      </c>
      <c r="L19" s="16">
        <f t="shared" si="1"/>
        <v>40</v>
      </c>
      <c r="M19" s="10"/>
      <c r="N19" s="10"/>
      <c r="O19" s="10">
        <v>56</v>
      </c>
    </row>
    <row r="20" spans="1:15" ht="14.25" customHeight="1" x14ac:dyDescent="0.25">
      <c r="A20" s="9">
        <v>14</v>
      </c>
      <c r="B20" s="245" t="s">
        <v>47</v>
      </c>
      <c r="C20" s="245"/>
      <c r="D20" s="12">
        <v>20</v>
      </c>
      <c r="E20" s="44"/>
      <c r="F20" s="44">
        <v>55</v>
      </c>
      <c r="G20" s="44">
        <v>73</v>
      </c>
      <c r="H20" s="44"/>
      <c r="I20" s="44"/>
      <c r="J20" s="44">
        <v>20</v>
      </c>
      <c r="K20" s="49"/>
      <c r="L20" s="16">
        <f t="shared" si="1"/>
        <v>148</v>
      </c>
      <c r="M20" s="10">
        <f>L20-O20</f>
        <v>8</v>
      </c>
      <c r="N20" s="10"/>
      <c r="O20" s="10">
        <v>140</v>
      </c>
    </row>
    <row r="21" spans="1:15" ht="13.5" customHeight="1" x14ac:dyDescent="0.25">
      <c r="A21" s="9">
        <v>15</v>
      </c>
      <c r="B21" s="245" t="s">
        <v>48</v>
      </c>
      <c r="C21" s="245"/>
      <c r="D21" s="12">
        <v>114.7</v>
      </c>
      <c r="E21" s="44">
        <v>187</v>
      </c>
      <c r="F21" s="44">
        <v>92</v>
      </c>
      <c r="G21" s="44">
        <v>196</v>
      </c>
      <c r="H21" s="44">
        <v>87</v>
      </c>
      <c r="I21" s="44">
        <v>105</v>
      </c>
      <c r="J21" s="44">
        <v>100</v>
      </c>
      <c r="K21" s="49"/>
      <c r="L21" s="16">
        <f t="shared" si="1"/>
        <v>767</v>
      </c>
      <c r="M21" s="10">
        <f t="shared" ref="M21:M36" si="2">L21-O21</f>
        <v>-35.899999999999977</v>
      </c>
      <c r="N21" s="10"/>
      <c r="O21" s="10">
        <v>802.9</v>
      </c>
    </row>
    <row r="22" spans="1:15" ht="13.5" customHeight="1" x14ac:dyDescent="0.25">
      <c r="A22" s="9">
        <v>16</v>
      </c>
      <c r="B22" s="246" t="s">
        <v>129</v>
      </c>
      <c r="C22" s="247"/>
      <c r="D22" s="12">
        <v>13</v>
      </c>
      <c r="E22" s="44"/>
      <c r="F22" s="44">
        <v>89</v>
      </c>
      <c r="G22" s="44"/>
      <c r="H22" s="44"/>
      <c r="I22" s="44"/>
      <c r="J22" s="44"/>
      <c r="K22" s="49"/>
      <c r="L22" s="16">
        <f t="shared" si="1"/>
        <v>89</v>
      </c>
      <c r="M22" s="10">
        <f t="shared" si="2"/>
        <v>-2</v>
      </c>
      <c r="N22" s="10"/>
      <c r="O22" s="10">
        <v>91</v>
      </c>
    </row>
    <row r="23" spans="1:15" ht="12.75" customHeight="1" x14ac:dyDescent="0.25">
      <c r="A23" s="9">
        <v>17</v>
      </c>
      <c r="B23" s="245" t="s">
        <v>49</v>
      </c>
      <c r="C23" s="245"/>
      <c r="D23" s="12">
        <v>25</v>
      </c>
      <c r="E23" s="44"/>
      <c r="F23" s="44"/>
      <c r="G23" s="44"/>
      <c r="H23" s="44"/>
      <c r="I23" s="44"/>
      <c r="J23" s="44"/>
      <c r="K23" s="49">
        <v>175</v>
      </c>
      <c r="L23" s="16">
        <f t="shared" si="1"/>
        <v>175</v>
      </c>
      <c r="M23" s="10">
        <f t="shared" si="2"/>
        <v>0</v>
      </c>
      <c r="N23" s="10"/>
      <c r="O23" s="10">
        <v>175</v>
      </c>
    </row>
    <row r="24" spans="1:15" ht="13.5" customHeight="1" x14ac:dyDescent="0.25">
      <c r="A24" s="9">
        <v>18</v>
      </c>
      <c r="B24" s="245" t="s">
        <v>30</v>
      </c>
      <c r="C24" s="245"/>
      <c r="D24" s="12">
        <v>12</v>
      </c>
      <c r="E24" s="44"/>
      <c r="F24" s="44">
        <v>52</v>
      </c>
      <c r="G24" s="44"/>
      <c r="H24" s="44"/>
      <c r="I24" s="44">
        <v>52</v>
      </c>
      <c r="J24" s="44"/>
      <c r="K24" s="49"/>
      <c r="L24" s="16">
        <f t="shared" si="1"/>
        <v>104</v>
      </c>
      <c r="M24" s="10">
        <f t="shared" si="2"/>
        <v>20</v>
      </c>
      <c r="N24" s="10"/>
      <c r="O24" s="10">
        <v>84</v>
      </c>
    </row>
    <row r="25" spans="1:15" ht="13.5" customHeight="1" x14ac:dyDescent="0.25">
      <c r="A25" s="9">
        <v>19</v>
      </c>
      <c r="B25" s="245" t="s">
        <v>151</v>
      </c>
      <c r="C25" s="245"/>
      <c r="D25" s="12">
        <v>59.1</v>
      </c>
      <c r="E25" s="44">
        <v>100</v>
      </c>
      <c r="F25" s="44"/>
      <c r="G25" s="44"/>
      <c r="H25" s="44">
        <v>195</v>
      </c>
      <c r="I25" s="44">
        <v>100</v>
      </c>
      <c r="J25" s="44">
        <v>103</v>
      </c>
      <c r="K25" s="49"/>
      <c r="L25" s="16">
        <f t="shared" si="1"/>
        <v>498</v>
      </c>
      <c r="M25" s="10">
        <f t="shared" si="2"/>
        <v>84.300000000000011</v>
      </c>
      <c r="N25" s="10"/>
      <c r="O25" s="10">
        <v>413.7</v>
      </c>
    </row>
    <row r="26" spans="1:15" ht="15" customHeight="1" x14ac:dyDescent="0.25">
      <c r="A26" s="9">
        <v>20</v>
      </c>
      <c r="B26" s="245" t="s">
        <v>50</v>
      </c>
      <c r="C26" s="245"/>
      <c r="D26" s="12">
        <v>10</v>
      </c>
      <c r="E26" s="44">
        <v>12</v>
      </c>
      <c r="F26" s="44">
        <v>10</v>
      </c>
      <c r="G26" s="44">
        <v>5</v>
      </c>
      <c r="H26" s="44">
        <v>17</v>
      </c>
      <c r="I26" s="44">
        <v>10</v>
      </c>
      <c r="J26" s="44">
        <v>10</v>
      </c>
      <c r="K26" s="49">
        <v>10</v>
      </c>
      <c r="L26" s="16">
        <f t="shared" si="1"/>
        <v>74</v>
      </c>
      <c r="M26" s="10">
        <f t="shared" si="2"/>
        <v>4</v>
      </c>
      <c r="N26" s="10"/>
      <c r="O26" s="10">
        <v>70</v>
      </c>
    </row>
    <row r="27" spans="1:15" ht="14.25" customHeight="1" x14ac:dyDescent="0.25">
      <c r="A27" s="9">
        <v>21</v>
      </c>
      <c r="B27" s="245" t="s">
        <v>51</v>
      </c>
      <c r="C27" s="245"/>
      <c r="D27" s="12">
        <v>20</v>
      </c>
      <c r="E27" s="44">
        <v>12</v>
      </c>
      <c r="F27" s="44">
        <v>20</v>
      </c>
      <c r="G27" s="44">
        <v>25</v>
      </c>
      <c r="H27" s="44">
        <v>14</v>
      </c>
      <c r="I27" s="44">
        <v>25</v>
      </c>
      <c r="J27" s="44">
        <v>22</v>
      </c>
      <c r="K27" s="49">
        <v>14</v>
      </c>
      <c r="L27" s="16">
        <f t="shared" si="1"/>
        <v>132</v>
      </c>
      <c r="M27" s="10">
        <f t="shared" si="2"/>
        <v>-8</v>
      </c>
      <c r="N27" s="10"/>
      <c r="O27" s="10">
        <v>140</v>
      </c>
    </row>
    <row r="28" spans="1:15" ht="14.25" customHeight="1" x14ac:dyDescent="0.25">
      <c r="A28" s="9">
        <v>22</v>
      </c>
      <c r="B28" s="245" t="s">
        <v>125</v>
      </c>
      <c r="C28" s="245"/>
      <c r="D28" s="12">
        <v>23</v>
      </c>
      <c r="E28" s="44">
        <v>21</v>
      </c>
      <c r="F28" s="44">
        <v>16</v>
      </c>
      <c r="G28" s="44">
        <v>26</v>
      </c>
      <c r="H28" s="44">
        <v>22</v>
      </c>
      <c r="I28" s="44">
        <v>18</v>
      </c>
      <c r="J28" s="44">
        <v>33</v>
      </c>
      <c r="K28" s="49">
        <v>28</v>
      </c>
      <c r="L28" s="16">
        <f t="shared" si="1"/>
        <v>164</v>
      </c>
      <c r="M28" s="10">
        <f t="shared" si="2"/>
        <v>3</v>
      </c>
      <c r="N28" s="10"/>
      <c r="O28" s="10">
        <v>161</v>
      </c>
    </row>
    <row r="29" spans="1:15" x14ac:dyDescent="0.25">
      <c r="A29" s="9">
        <v>23</v>
      </c>
      <c r="B29" s="245" t="s">
        <v>52</v>
      </c>
      <c r="C29" s="245"/>
      <c r="D29" s="12">
        <v>125</v>
      </c>
      <c r="E29" s="44"/>
      <c r="F29" s="44">
        <v>218</v>
      </c>
      <c r="G29" s="44">
        <v>218</v>
      </c>
      <c r="H29" s="44">
        <v>218</v>
      </c>
      <c r="I29" s="44"/>
      <c r="J29" s="44">
        <v>218</v>
      </c>
      <c r="K29" s="49"/>
      <c r="L29" s="16">
        <f t="shared" si="1"/>
        <v>872</v>
      </c>
      <c r="M29" s="10">
        <f t="shared" si="2"/>
        <v>-3</v>
      </c>
      <c r="N29" s="10"/>
      <c r="O29" s="10">
        <v>875</v>
      </c>
    </row>
    <row r="30" spans="1:15" ht="14.25" customHeight="1" x14ac:dyDescent="0.25">
      <c r="A30" s="9">
        <v>24</v>
      </c>
      <c r="B30" s="245" t="s">
        <v>53</v>
      </c>
      <c r="C30" s="245"/>
      <c r="D30" s="12">
        <v>15</v>
      </c>
      <c r="E30" s="44">
        <v>15</v>
      </c>
      <c r="F30" s="44">
        <v>20</v>
      </c>
      <c r="G30" s="44">
        <v>10</v>
      </c>
      <c r="H30" s="44">
        <v>15</v>
      </c>
      <c r="I30" s="44">
        <v>10</v>
      </c>
      <c r="J30" s="44">
        <v>10</v>
      </c>
      <c r="K30" s="49">
        <v>15</v>
      </c>
      <c r="L30" s="16">
        <f t="shared" si="1"/>
        <v>95</v>
      </c>
      <c r="M30" s="10">
        <f t="shared" si="2"/>
        <v>-10</v>
      </c>
      <c r="N30" s="10"/>
      <c r="O30" s="10">
        <v>105</v>
      </c>
    </row>
    <row r="31" spans="1:15" ht="14.25" customHeight="1" x14ac:dyDescent="0.25">
      <c r="A31" s="9">
        <v>25</v>
      </c>
      <c r="B31" s="245" t="s">
        <v>54</v>
      </c>
      <c r="C31" s="245"/>
      <c r="D31" s="12">
        <v>20.399999999999999</v>
      </c>
      <c r="E31" s="44"/>
      <c r="F31" s="44"/>
      <c r="G31" s="44"/>
      <c r="H31" s="44">
        <v>81</v>
      </c>
      <c r="I31" s="44"/>
      <c r="J31" s="44"/>
      <c r="K31" s="49">
        <v>65</v>
      </c>
      <c r="L31" s="16">
        <f t="shared" si="1"/>
        <v>146</v>
      </c>
      <c r="M31" s="10">
        <f t="shared" si="2"/>
        <v>3.1999999999999886</v>
      </c>
      <c r="N31" s="10"/>
      <c r="O31" s="10">
        <v>142.80000000000001</v>
      </c>
    </row>
    <row r="32" spans="1:15" ht="12" customHeight="1" x14ac:dyDescent="0.25">
      <c r="A32" s="9">
        <v>26</v>
      </c>
      <c r="B32" s="245" t="s">
        <v>55</v>
      </c>
      <c r="C32" s="245"/>
      <c r="D32" s="12">
        <v>16</v>
      </c>
      <c r="E32" s="44"/>
      <c r="F32" s="44"/>
      <c r="G32" s="44">
        <v>27</v>
      </c>
      <c r="H32" s="44"/>
      <c r="I32" s="44">
        <v>27</v>
      </c>
      <c r="J32" s="44">
        <v>27</v>
      </c>
      <c r="K32" s="49"/>
      <c r="L32" s="16">
        <f t="shared" si="1"/>
        <v>81</v>
      </c>
      <c r="M32" s="10">
        <f t="shared" si="2"/>
        <v>-31</v>
      </c>
      <c r="N32" s="10"/>
      <c r="O32" s="10">
        <v>112</v>
      </c>
    </row>
    <row r="33" spans="1:15" ht="14.25" customHeight="1" x14ac:dyDescent="0.25">
      <c r="A33" s="9">
        <v>27</v>
      </c>
      <c r="B33" s="248" t="s">
        <v>56</v>
      </c>
      <c r="C33" s="248"/>
      <c r="D33" s="12">
        <v>0.5</v>
      </c>
      <c r="E33" s="50">
        <v>1.2</v>
      </c>
      <c r="F33" s="50"/>
      <c r="G33" s="50"/>
      <c r="H33" s="50">
        <v>1.1659999999999999</v>
      </c>
      <c r="I33" s="111" t="s">
        <v>240</v>
      </c>
      <c r="J33" s="111" t="s">
        <v>243</v>
      </c>
      <c r="K33" s="112" t="s">
        <v>244</v>
      </c>
      <c r="L33" s="16">
        <v>3.161</v>
      </c>
      <c r="M33" s="10">
        <f t="shared" si="2"/>
        <v>-0.33899999999999997</v>
      </c>
      <c r="N33" s="10"/>
      <c r="O33" s="10">
        <v>3.5</v>
      </c>
    </row>
    <row r="34" spans="1:15" ht="13.5" customHeight="1" x14ac:dyDescent="0.25">
      <c r="A34" s="9">
        <v>28</v>
      </c>
      <c r="B34" s="245" t="s">
        <v>57</v>
      </c>
      <c r="C34" s="245"/>
      <c r="D34" s="12">
        <v>40</v>
      </c>
      <c r="E34" s="44">
        <v>40</v>
      </c>
      <c r="F34" s="44">
        <v>35</v>
      </c>
      <c r="G34" s="44">
        <v>40</v>
      </c>
      <c r="H34" s="44">
        <v>47</v>
      </c>
      <c r="I34" s="44">
        <v>40</v>
      </c>
      <c r="J34" s="44">
        <v>40</v>
      </c>
      <c r="K34" s="49">
        <v>51</v>
      </c>
      <c r="L34" s="16">
        <f t="shared" si="1"/>
        <v>293</v>
      </c>
      <c r="M34" s="10">
        <f t="shared" si="2"/>
        <v>13</v>
      </c>
      <c r="N34" s="10"/>
      <c r="O34" s="10">
        <v>280</v>
      </c>
    </row>
    <row r="35" spans="1:15" ht="12.75" customHeight="1" x14ac:dyDescent="0.25">
      <c r="A35" s="9">
        <v>29</v>
      </c>
      <c r="B35" s="245" t="s">
        <v>59</v>
      </c>
      <c r="C35" s="245"/>
      <c r="D35" s="12">
        <v>2</v>
      </c>
      <c r="E35" s="44">
        <v>2</v>
      </c>
      <c r="F35" s="44">
        <v>2</v>
      </c>
      <c r="G35" s="44">
        <v>1</v>
      </c>
      <c r="H35" s="44">
        <v>2</v>
      </c>
      <c r="I35" s="44">
        <v>2</v>
      </c>
      <c r="J35" s="44">
        <v>1</v>
      </c>
      <c r="K35" s="49">
        <v>2</v>
      </c>
      <c r="L35" s="16">
        <f t="shared" si="1"/>
        <v>12</v>
      </c>
      <c r="M35" s="10">
        <f t="shared" si="2"/>
        <v>-2</v>
      </c>
      <c r="N35" s="10"/>
      <c r="O35" s="10">
        <v>14</v>
      </c>
    </row>
    <row r="36" spans="1:15" ht="13.5" customHeight="1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>
        <v>8</v>
      </c>
      <c r="H36" s="44"/>
      <c r="I36" s="44"/>
      <c r="J36" s="44">
        <v>8</v>
      </c>
      <c r="K36" s="49"/>
      <c r="L36" s="16">
        <f t="shared" si="1"/>
        <v>16</v>
      </c>
      <c r="M36" s="10">
        <f t="shared" si="2"/>
        <v>6.1999999999999993</v>
      </c>
      <c r="N36" s="10"/>
      <c r="O36" s="10">
        <v>9.8000000000000007</v>
      </c>
    </row>
    <row r="37" spans="1:15" ht="12.75" customHeight="1" x14ac:dyDescent="0.25">
      <c r="A37" s="9">
        <v>31</v>
      </c>
      <c r="B37" s="245" t="s">
        <v>152</v>
      </c>
      <c r="C37" s="245"/>
      <c r="D37" s="12">
        <v>44</v>
      </c>
      <c r="E37" s="44"/>
      <c r="F37" s="44"/>
      <c r="G37" s="44"/>
      <c r="H37" s="44"/>
      <c r="I37" s="44"/>
      <c r="J37" s="44"/>
      <c r="K37" s="49"/>
      <c r="L37" s="16">
        <f>SUM(E37:K37)</f>
        <v>0</v>
      </c>
      <c r="M37" s="10">
        <f>SUM(L38+L39)-O37</f>
        <v>-308</v>
      </c>
      <c r="N37" s="10"/>
      <c r="O37" s="10">
        <v>308</v>
      </c>
    </row>
    <row r="38" spans="1:15" ht="14.25" customHeight="1" x14ac:dyDescent="0.25">
      <c r="A38" s="9">
        <v>32</v>
      </c>
      <c r="B38" s="245" t="s">
        <v>278</v>
      </c>
      <c r="C38" s="245"/>
      <c r="D38" s="12">
        <v>0</v>
      </c>
      <c r="E38" s="70"/>
      <c r="F38" s="44"/>
      <c r="G38" s="44"/>
      <c r="H38" s="44"/>
      <c r="I38" s="70"/>
      <c r="J38" s="44"/>
      <c r="K38" s="49"/>
      <c r="L38" s="16">
        <f t="shared" ref="L38:L39" si="3">SUM(E38:K38)</f>
        <v>0</v>
      </c>
      <c r="M38" s="10">
        <v>0</v>
      </c>
      <c r="N38" s="10"/>
      <c r="O38" s="10">
        <f t="shared" ref="O38:O39" si="4">D38*P$1</f>
        <v>0</v>
      </c>
    </row>
    <row r="39" spans="1:15" ht="13.5" customHeight="1" x14ac:dyDescent="0.25">
      <c r="A39" s="9">
        <v>33</v>
      </c>
      <c r="B39" s="246"/>
      <c r="C39" s="247"/>
      <c r="D39" s="12">
        <v>0</v>
      </c>
      <c r="E39" s="44"/>
      <c r="F39" s="44"/>
      <c r="G39" s="44"/>
      <c r="H39" s="44"/>
      <c r="I39" s="44"/>
      <c r="J39" s="44"/>
      <c r="K39" s="49"/>
      <c r="L39" s="16">
        <f t="shared" si="3"/>
        <v>0</v>
      </c>
      <c r="M39" s="10">
        <v>0</v>
      </c>
      <c r="N39" s="10"/>
      <c r="O39" s="10">
        <f t="shared" si="4"/>
        <v>0</v>
      </c>
    </row>
    <row r="40" spans="1:15" ht="13.5" customHeight="1" x14ac:dyDescent="0.25">
      <c r="A40" s="9">
        <v>34</v>
      </c>
      <c r="B40" s="246" t="s">
        <v>153</v>
      </c>
      <c r="C40" s="247"/>
      <c r="D40" s="12">
        <v>35</v>
      </c>
      <c r="E40" s="44">
        <v>77</v>
      </c>
      <c r="F40" s="44"/>
      <c r="G40" s="44"/>
      <c r="H40" s="44">
        <v>77</v>
      </c>
      <c r="I40" s="44">
        <v>77</v>
      </c>
      <c r="J40" s="44">
        <v>77</v>
      </c>
      <c r="K40" s="49"/>
      <c r="L40" s="16">
        <f>SUM(E40:K40)</f>
        <v>308</v>
      </c>
      <c r="M40" s="10">
        <f t="shared" ref="M40:M46" si="5">L40-O40</f>
        <v>63</v>
      </c>
      <c r="N40" s="10"/>
      <c r="O40" s="10">
        <v>245</v>
      </c>
    </row>
    <row r="41" spans="1:15" ht="14.25" customHeight="1" x14ac:dyDescent="0.25">
      <c r="A41" s="9">
        <v>35</v>
      </c>
      <c r="B41" s="246" t="s">
        <v>154</v>
      </c>
      <c r="C41" s="247"/>
      <c r="D41" s="12">
        <v>5</v>
      </c>
      <c r="E41" s="44"/>
      <c r="F41" s="44">
        <v>33</v>
      </c>
      <c r="G41" s="44"/>
      <c r="H41" s="44"/>
      <c r="I41" s="44"/>
      <c r="J41" s="44"/>
      <c r="K41" s="49"/>
      <c r="L41" s="16">
        <f t="shared" ref="L41:L46" si="6">SUM(E41:K41)</f>
        <v>33</v>
      </c>
      <c r="M41" s="10">
        <f t="shared" si="5"/>
        <v>-2</v>
      </c>
      <c r="N41" s="10"/>
      <c r="O41" s="10">
        <v>35</v>
      </c>
    </row>
    <row r="42" spans="1:15" ht="14.25" customHeight="1" x14ac:dyDescent="0.25">
      <c r="A42" s="9">
        <v>36</v>
      </c>
      <c r="B42" s="246" t="s">
        <v>75</v>
      </c>
      <c r="C42" s="247"/>
      <c r="D42" s="12">
        <v>250</v>
      </c>
      <c r="E42" s="44">
        <v>463</v>
      </c>
      <c r="F42" s="44">
        <v>90</v>
      </c>
      <c r="G42" s="44">
        <v>206</v>
      </c>
      <c r="H42" s="44">
        <v>264</v>
      </c>
      <c r="I42" s="44">
        <v>250</v>
      </c>
      <c r="J42" s="44">
        <v>295</v>
      </c>
      <c r="K42" s="49">
        <v>253</v>
      </c>
      <c r="L42" s="16">
        <f t="shared" si="6"/>
        <v>1821</v>
      </c>
      <c r="M42" s="10">
        <f t="shared" si="5"/>
        <v>71</v>
      </c>
      <c r="N42" s="10"/>
      <c r="O42" s="10">
        <v>1750</v>
      </c>
    </row>
    <row r="43" spans="1:15" ht="14.25" customHeight="1" x14ac:dyDescent="0.25">
      <c r="A43" s="9"/>
      <c r="B43" s="246" t="s">
        <v>63</v>
      </c>
      <c r="C43" s="247"/>
      <c r="D43" s="12">
        <v>267</v>
      </c>
      <c r="E43" s="19">
        <v>494</v>
      </c>
      <c r="F43" s="19">
        <v>96</v>
      </c>
      <c r="G43" s="19">
        <v>220</v>
      </c>
      <c r="H43" s="19">
        <v>282</v>
      </c>
      <c r="I43" s="19">
        <v>267</v>
      </c>
      <c r="J43" s="19">
        <v>315</v>
      </c>
      <c r="K43" s="52">
        <v>269</v>
      </c>
      <c r="L43" s="16">
        <f t="shared" si="6"/>
        <v>1943</v>
      </c>
      <c r="M43" s="10">
        <f t="shared" si="5"/>
        <v>74</v>
      </c>
      <c r="N43" s="13"/>
      <c r="O43" s="10">
        <v>1869</v>
      </c>
    </row>
    <row r="44" spans="1:15" ht="11.25" customHeight="1" x14ac:dyDescent="0.25">
      <c r="A44" s="9"/>
      <c r="B44" s="246" t="s">
        <v>64</v>
      </c>
      <c r="C44" s="247"/>
      <c r="D44" s="12">
        <v>286</v>
      </c>
      <c r="E44" s="19">
        <v>529</v>
      </c>
      <c r="F44" s="19">
        <v>103</v>
      </c>
      <c r="G44" s="19">
        <v>237</v>
      </c>
      <c r="H44" s="19">
        <v>301</v>
      </c>
      <c r="I44" s="19">
        <v>286</v>
      </c>
      <c r="J44" s="19">
        <v>338</v>
      </c>
      <c r="K44" s="52">
        <v>289</v>
      </c>
      <c r="L44" s="16">
        <f t="shared" si="6"/>
        <v>2083</v>
      </c>
      <c r="M44" s="10">
        <f t="shared" si="5"/>
        <v>81</v>
      </c>
      <c r="N44" s="13"/>
      <c r="O44" s="10">
        <v>2002</v>
      </c>
    </row>
    <row r="45" spans="1:15" ht="12.75" customHeight="1" x14ac:dyDescent="0.25">
      <c r="A45" s="9"/>
      <c r="B45" s="246" t="s">
        <v>65</v>
      </c>
      <c r="C45" s="247"/>
      <c r="D45" s="12">
        <v>308</v>
      </c>
      <c r="E45" s="19">
        <v>569</v>
      </c>
      <c r="F45" s="19">
        <v>100</v>
      </c>
      <c r="G45" s="19">
        <v>392</v>
      </c>
      <c r="H45" s="19">
        <v>265</v>
      </c>
      <c r="I45" s="19">
        <v>295</v>
      </c>
      <c r="J45" s="19">
        <v>379</v>
      </c>
      <c r="K45" s="52">
        <v>300</v>
      </c>
      <c r="L45" s="16">
        <f t="shared" si="6"/>
        <v>2300</v>
      </c>
      <c r="M45" s="10">
        <f t="shared" si="5"/>
        <v>144</v>
      </c>
      <c r="N45" s="13"/>
      <c r="O45" s="10">
        <v>2156</v>
      </c>
    </row>
    <row r="46" spans="1:15" ht="12.75" customHeight="1" x14ac:dyDescent="0.25">
      <c r="A46" s="9"/>
      <c r="B46" s="246" t="s">
        <v>66</v>
      </c>
      <c r="C46" s="247"/>
      <c r="D46" s="12">
        <v>334</v>
      </c>
      <c r="E46" s="19">
        <v>616</v>
      </c>
      <c r="F46" s="19">
        <v>120</v>
      </c>
      <c r="G46" s="19">
        <v>275</v>
      </c>
      <c r="H46" s="19">
        <v>351</v>
      </c>
      <c r="I46" s="19">
        <v>333</v>
      </c>
      <c r="J46" s="19">
        <v>393</v>
      </c>
      <c r="K46" s="52">
        <v>337</v>
      </c>
      <c r="L46" s="16">
        <f t="shared" si="6"/>
        <v>2425</v>
      </c>
      <c r="M46" s="10">
        <f t="shared" si="5"/>
        <v>87</v>
      </c>
      <c r="N46" s="13"/>
      <c r="O46" s="10">
        <v>2338</v>
      </c>
    </row>
    <row r="47" spans="1:15" ht="12" customHeight="1" x14ac:dyDescent="0.25">
      <c r="A47" s="9">
        <v>37</v>
      </c>
      <c r="B47" s="246" t="s">
        <v>58</v>
      </c>
      <c r="C47" s="247"/>
      <c r="D47" s="12">
        <v>6</v>
      </c>
      <c r="E47" s="19">
        <v>6</v>
      </c>
      <c r="F47" s="19">
        <v>6</v>
      </c>
      <c r="G47" s="19">
        <v>6</v>
      </c>
      <c r="H47" s="19">
        <v>6</v>
      </c>
      <c r="I47" s="19">
        <v>6</v>
      </c>
      <c r="J47" s="19">
        <v>6</v>
      </c>
      <c r="K47" s="52">
        <v>6</v>
      </c>
      <c r="L47" s="17">
        <f t="shared" ref="L47:L52" si="7">SUM(E47:K47)</f>
        <v>42</v>
      </c>
      <c r="M47" s="13">
        <f>L47-O47</f>
        <v>0</v>
      </c>
      <c r="N47" s="13"/>
      <c r="O47" s="10">
        <v>42</v>
      </c>
    </row>
    <row r="48" spans="1:15" ht="12.75" customHeight="1" x14ac:dyDescent="0.25">
      <c r="A48" s="9">
        <v>38</v>
      </c>
      <c r="B48" s="246" t="s">
        <v>67</v>
      </c>
      <c r="C48" s="247"/>
      <c r="D48" s="12">
        <v>135</v>
      </c>
      <c r="E48" s="19"/>
      <c r="F48" s="19">
        <v>323</v>
      </c>
      <c r="G48" s="19"/>
      <c r="H48" s="19">
        <v>190</v>
      </c>
      <c r="I48" s="19"/>
      <c r="J48" s="19">
        <v>210</v>
      </c>
      <c r="K48" s="52">
        <v>113</v>
      </c>
      <c r="L48" s="17">
        <f t="shared" si="7"/>
        <v>836</v>
      </c>
      <c r="M48" s="13">
        <f t="shared" ref="M48:M56" si="8">L48-O48</f>
        <v>-109</v>
      </c>
      <c r="N48" s="13"/>
      <c r="O48" s="10">
        <v>945</v>
      </c>
    </row>
    <row r="49" spans="1:15" ht="12" customHeight="1" x14ac:dyDescent="0.25">
      <c r="A49" s="9">
        <v>39</v>
      </c>
      <c r="B49" s="246" t="s">
        <v>68</v>
      </c>
      <c r="C49" s="247"/>
      <c r="D49" s="12">
        <v>34</v>
      </c>
      <c r="E49" s="19"/>
      <c r="F49" s="19">
        <v>120</v>
      </c>
      <c r="G49" s="19"/>
      <c r="H49" s="19"/>
      <c r="I49" s="19"/>
      <c r="J49" s="19"/>
      <c r="K49" s="52">
        <v>120</v>
      </c>
      <c r="L49" s="17">
        <f t="shared" si="7"/>
        <v>240</v>
      </c>
      <c r="M49" s="13">
        <f t="shared" si="8"/>
        <v>2</v>
      </c>
      <c r="N49" s="13"/>
      <c r="O49" s="10">
        <v>238</v>
      </c>
    </row>
    <row r="50" spans="1:15" x14ac:dyDescent="0.25">
      <c r="A50" s="9">
        <v>40</v>
      </c>
      <c r="B50" s="246" t="s">
        <v>69</v>
      </c>
      <c r="C50" s="247"/>
      <c r="D50" s="12">
        <v>70</v>
      </c>
      <c r="E50" s="19">
        <v>53</v>
      </c>
      <c r="F50" s="19">
        <v>23</v>
      </c>
      <c r="G50" s="19">
        <v>87</v>
      </c>
      <c r="H50" s="19">
        <v>78</v>
      </c>
      <c r="I50" s="19">
        <v>53</v>
      </c>
      <c r="J50" s="19">
        <v>60</v>
      </c>
      <c r="K50" s="52">
        <v>93</v>
      </c>
      <c r="L50" s="17">
        <f t="shared" si="7"/>
        <v>447</v>
      </c>
      <c r="M50" s="13">
        <f t="shared" si="8"/>
        <v>-43</v>
      </c>
      <c r="N50" s="13"/>
      <c r="O50" s="10">
        <v>490</v>
      </c>
    </row>
    <row r="51" spans="1:15" x14ac:dyDescent="0.25">
      <c r="A51" s="9">
        <v>41</v>
      </c>
      <c r="B51" s="246" t="s">
        <v>70</v>
      </c>
      <c r="C51" s="247"/>
      <c r="D51" s="12">
        <v>24</v>
      </c>
      <c r="E51" s="52">
        <v>22</v>
      </c>
      <c r="F51" s="52">
        <v>30</v>
      </c>
      <c r="G51" s="52">
        <v>41</v>
      </c>
      <c r="H51" s="52">
        <v>22</v>
      </c>
      <c r="I51" s="52">
        <v>22</v>
      </c>
      <c r="J51" s="52">
        <v>29</v>
      </c>
      <c r="K51" s="52">
        <v>34</v>
      </c>
      <c r="L51" s="17">
        <f t="shared" si="7"/>
        <v>200</v>
      </c>
      <c r="M51" s="52">
        <f t="shared" si="8"/>
        <v>32</v>
      </c>
      <c r="N51" s="13"/>
      <c r="O51" s="10">
        <v>168</v>
      </c>
    </row>
    <row r="52" spans="1:15" x14ac:dyDescent="0.25">
      <c r="A52" s="9">
        <v>42</v>
      </c>
      <c r="B52" s="246" t="s">
        <v>77</v>
      </c>
      <c r="C52" s="247"/>
      <c r="D52" s="12">
        <v>10</v>
      </c>
      <c r="E52" s="52">
        <v>25</v>
      </c>
      <c r="F52" s="52">
        <v>25</v>
      </c>
      <c r="G52" s="52"/>
      <c r="H52" s="52"/>
      <c r="I52" s="52">
        <v>25</v>
      </c>
      <c r="J52" s="52"/>
      <c r="K52" s="52"/>
      <c r="L52" s="17">
        <f t="shared" si="7"/>
        <v>75</v>
      </c>
      <c r="M52" s="13">
        <f t="shared" si="8"/>
        <v>5</v>
      </c>
      <c r="N52" s="13"/>
      <c r="O52" s="10">
        <v>70</v>
      </c>
    </row>
    <row r="53" spans="1:15" x14ac:dyDescent="0.25">
      <c r="A53" s="9">
        <v>43</v>
      </c>
      <c r="B53" s="249" t="s">
        <v>71</v>
      </c>
      <c r="C53" s="250"/>
      <c r="D53" s="12">
        <v>100</v>
      </c>
      <c r="E53" s="19">
        <v>230</v>
      </c>
      <c r="F53" s="19"/>
      <c r="G53" s="19"/>
      <c r="H53" s="19"/>
      <c r="I53" s="19">
        <v>230</v>
      </c>
      <c r="J53" s="19"/>
      <c r="K53" s="19">
        <v>230</v>
      </c>
      <c r="L53" s="18">
        <f>SUM(E53:K53)</f>
        <v>690</v>
      </c>
      <c r="M53" s="13">
        <f t="shared" si="8"/>
        <v>-10</v>
      </c>
      <c r="N53" s="11"/>
      <c r="O53" s="10">
        <v>700</v>
      </c>
    </row>
    <row r="54" spans="1:15" x14ac:dyDescent="0.25">
      <c r="A54" s="9">
        <v>44</v>
      </c>
      <c r="B54" s="249" t="s">
        <v>72</v>
      </c>
      <c r="C54" s="250"/>
      <c r="D54" s="12">
        <v>10</v>
      </c>
      <c r="E54" s="19"/>
      <c r="F54" s="19"/>
      <c r="G54" s="19">
        <v>20</v>
      </c>
      <c r="H54" s="19"/>
      <c r="I54" s="19">
        <v>20</v>
      </c>
      <c r="J54" s="19"/>
      <c r="K54" s="19">
        <v>20</v>
      </c>
      <c r="L54" s="18">
        <f>SUM(E54:K54)</f>
        <v>60</v>
      </c>
      <c r="M54" s="13">
        <f t="shared" si="8"/>
        <v>-10</v>
      </c>
      <c r="N54" s="11"/>
      <c r="O54" s="10">
        <v>70</v>
      </c>
    </row>
    <row r="55" spans="1:15" x14ac:dyDescent="0.25">
      <c r="A55" s="9">
        <v>45</v>
      </c>
      <c r="B55" s="249" t="s">
        <v>73</v>
      </c>
      <c r="C55" s="250"/>
      <c r="D55" s="12">
        <v>20.399999999999999</v>
      </c>
      <c r="E55" s="19">
        <v>21</v>
      </c>
      <c r="F55" s="19"/>
      <c r="G55" s="19"/>
      <c r="H55" s="19">
        <v>21</v>
      </c>
      <c r="I55" s="19"/>
      <c r="J55" s="19">
        <v>21</v>
      </c>
      <c r="K55" s="19"/>
      <c r="L55" s="18">
        <f>SUM(E55:K55)</f>
        <v>63</v>
      </c>
      <c r="M55" s="13">
        <f t="shared" si="8"/>
        <v>-79.800000000000011</v>
      </c>
      <c r="N55" s="11"/>
      <c r="O55" s="10">
        <v>142.80000000000001</v>
      </c>
    </row>
    <row r="56" spans="1:15" ht="17.25" customHeight="1" x14ac:dyDescent="0.25">
      <c r="A56" s="9">
        <v>46</v>
      </c>
      <c r="B56" s="249" t="s">
        <v>76</v>
      </c>
      <c r="C56" s="250"/>
      <c r="D56" s="12">
        <v>150</v>
      </c>
      <c r="E56" s="19">
        <v>167</v>
      </c>
      <c r="F56" s="19"/>
      <c r="G56" s="19">
        <v>250</v>
      </c>
      <c r="H56" s="19">
        <v>170</v>
      </c>
      <c r="I56" s="19"/>
      <c r="J56" s="19">
        <v>170</v>
      </c>
      <c r="K56" s="19">
        <v>167</v>
      </c>
      <c r="L56" s="18">
        <f>SUM(E56:K56)</f>
        <v>924</v>
      </c>
      <c r="M56" s="13">
        <f t="shared" si="8"/>
        <v>-126</v>
      </c>
      <c r="N56" s="11"/>
      <c r="O56" s="10">
        <v>1050</v>
      </c>
    </row>
  </sheetData>
  <mergeCells count="66"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B46:C4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2:C12"/>
    <mergeCell ref="I5:I7"/>
    <mergeCell ref="J5:J7"/>
    <mergeCell ref="K5:K7"/>
    <mergeCell ref="L5:L7"/>
    <mergeCell ref="B8:C8"/>
    <mergeCell ref="B9:C9"/>
    <mergeCell ref="B10:C10"/>
    <mergeCell ref="B11:C11"/>
    <mergeCell ref="A2:O2"/>
    <mergeCell ref="A3:O3"/>
    <mergeCell ref="A4:O4"/>
    <mergeCell ref="A5:A7"/>
    <mergeCell ref="B5:C7"/>
    <mergeCell ref="D5:D7"/>
    <mergeCell ref="E5:E7"/>
    <mergeCell ref="F5:F7"/>
    <mergeCell ref="G5:G7"/>
    <mergeCell ref="H5:H7"/>
    <mergeCell ref="O5:O7"/>
    <mergeCell ref="M5:M7"/>
    <mergeCell ref="N5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понед-8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 сут -14дн</vt:lpstr>
      <vt:lpstr>ср. сут-10дн</vt:lpstr>
      <vt:lpstr>М- РАСК (пон)-8 </vt:lpstr>
      <vt:lpstr>МЕНЮ РАСК (втор)-9  </vt:lpstr>
      <vt:lpstr>МЕНЮ РАСК (СРЕД)-10</vt:lpstr>
      <vt:lpstr>МЕНЮ РАСК (четв)-11</vt:lpstr>
      <vt:lpstr>МЕНЮ РАСК (пят)-12 </vt:lpstr>
      <vt:lpstr>МЕНЮ РАСК (суб)-13 </vt:lpstr>
      <vt:lpstr>МЕНЮ РАСК (вос)-14 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2021-05-05T09:41:33Z</cp:lastPrinted>
  <dcterms:created xsi:type="dcterms:W3CDTF">2016-10-04T11:56:06Z</dcterms:created>
  <dcterms:modified xsi:type="dcterms:W3CDTF">2021-05-05T09:48:41Z</dcterms:modified>
</cp:coreProperties>
</file>